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 refMode="R1C1"/>
</workbook>
</file>

<file path=xl/calcChain.xml><?xml version="1.0" encoding="utf-8"?>
<calcChain xmlns="http://schemas.openxmlformats.org/spreadsheetml/2006/main">
  <c r="E186" i="1" l="1"/>
  <c r="E185" i="1"/>
  <c r="E181" i="1"/>
  <c r="E180" i="1"/>
  <c r="E179" i="1"/>
  <c r="E175" i="1"/>
  <c r="E174" i="1"/>
  <c r="E173" i="1"/>
  <c r="H167" i="1"/>
  <c r="H166" i="1"/>
  <c r="H165" i="1"/>
  <c r="H164" i="1"/>
  <c r="H163" i="1"/>
  <c r="H162" i="1"/>
  <c r="G158" i="1"/>
  <c r="C158" i="1"/>
  <c r="D158" i="1" s="1"/>
  <c r="E158" i="1" s="1"/>
  <c r="B158" i="1"/>
  <c r="F158" i="1" s="1"/>
  <c r="B157" i="1"/>
  <c r="G157" i="1" s="1"/>
  <c r="G156" i="1"/>
  <c r="C156" i="1"/>
  <c r="D156" i="1" s="1"/>
  <c r="E156" i="1" s="1"/>
  <c r="B156" i="1"/>
  <c r="F156" i="1" s="1"/>
  <c r="B155" i="1"/>
  <c r="G155" i="1" s="1"/>
  <c r="G148" i="1"/>
  <c r="C148" i="1"/>
  <c r="D148" i="1" s="1"/>
  <c r="E148" i="1" s="1"/>
  <c r="B148" i="1"/>
  <c r="F148" i="1" s="1"/>
  <c r="B147" i="1"/>
  <c r="G147" i="1" s="1"/>
  <c r="G146" i="1"/>
  <c r="C146" i="1"/>
  <c r="D146" i="1" s="1"/>
  <c r="E146" i="1" s="1"/>
  <c r="B146" i="1"/>
  <c r="F146" i="1" s="1"/>
  <c r="B145" i="1"/>
  <c r="G145" i="1" s="1"/>
  <c r="G139" i="1"/>
  <c r="C139" i="1"/>
  <c r="D139" i="1" s="1"/>
  <c r="E139" i="1" s="1"/>
  <c r="B139" i="1"/>
  <c r="F139" i="1" s="1"/>
  <c r="B138" i="1"/>
  <c r="G138" i="1" s="1"/>
  <c r="G137" i="1"/>
  <c r="C137" i="1"/>
  <c r="D137" i="1" s="1"/>
  <c r="E137" i="1" s="1"/>
  <c r="B137" i="1"/>
  <c r="F137" i="1" s="1"/>
  <c r="B136" i="1"/>
  <c r="G136" i="1" s="1"/>
  <c r="G130" i="1"/>
  <c r="C130" i="1"/>
  <c r="D130" i="1" s="1"/>
  <c r="E130" i="1" s="1"/>
  <c r="B130" i="1"/>
  <c r="F130" i="1" s="1"/>
  <c r="B129" i="1"/>
  <c r="G129" i="1" s="1"/>
  <c r="G128" i="1"/>
  <c r="C128" i="1"/>
  <c r="D128" i="1" s="1"/>
  <c r="E128" i="1" s="1"/>
  <c r="B128" i="1"/>
  <c r="F128" i="1" s="1"/>
  <c r="B127" i="1"/>
  <c r="G127" i="1" s="1"/>
  <c r="G121" i="1"/>
  <c r="C121" i="1"/>
  <c r="D121" i="1" s="1"/>
  <c r="E121" i="1" s="1"/>
  <c r="B121" i="1"/>
  <c r="F121" i="1" s="1"/>
  <c r="B120" i="1"/>
  <c r="G120" i="1" s="1"/>
  <c r="G119" i="1"/>
  <c r="C119" i="1"/>
  <c r="D119" i="1" s="1"/>
  <c r="E119" i="1" s="1"/>
  <c r="B119" i="1"/>
  <c r="F119" i="1" s="1"/>
  <c r="B118" i="1"/>
  <c r="G118" i="1" s="1"/>
  <c r="G112" i="1"/>
  <c r="C112" i="1"/>
  <c r="D112" i="1" s="1"/>
  <c r="E112" i="1" s="1"/>
  <c r="B112" i="1"/>
  <c r="F112" i="1" s="1"/>
  <c r="B111" i="1"/>
  <c r="G111" i="1" s="1"/>
  <c r="G110" i="1"/>
  <c r="C110" i="1"/>
  <c r="D110" i="1" s="1"/>
  <c r="E110" i="1" s="1"/>
  <c r="B110" i="1"/>
  <c r="F110" i="1" s="1"/>
  <c r="B109" i="1"/>
  <c r="G109" i="1" s="1"/>
  <c r="G103" i="1"/>
  <c r="C103" i="1"/>
  <c r="D103" i="1" s="1"/>
  <c r="E103" i="1" s="1"/>
  <c r="B103" i="1"/>
  <c r="F103" i="1" s="1"/>
  <c r="B102" i="1"/>
  <c r="G102" i="1" s="1"/>
  <c r="G101" i="1"/>
  <c r="C101" i="1"/>
  <c r="D101" i="1" s="1"/>
  <c r="E101" i="1" s="1"/>
  <c r="B101" i="1"/>
  <c r="F101" i="1" s="1"/>
  <c r="B100" i="1"/>
  <c r="G100" i="1" s="1"/>
  <c r="G94" i="1"/>
  <c r="C94" i="1"/>
  <c r="D94" i="1" s="1"/>
  <c r="E94" i="1" s="1"/>
  <c r="B94" i="1"/>
  <c r="F94" i="1" s="1"/>
  <c r="B93" i="1"/>
  <c r="G93" i="1" s="1"/>
  <c r="G92" i="1"/>
  <c r="C92" i="1"/>
  <c r="D92" i="1" s="1"/>
  <c r="E92" i="1" s="1"/>
  <c r="B92" i="1"/>
  <c r="F92" i="1" s="1"/>
  <c r="B91" i="1"/>
  <c r="G91" i="1" s="1"/>
  <c r="G85" i="1"/>
  <c r="C85" i="1"/>
  <c r="D85" i="1" s="1"/>
  <c r="E85" i="1" s="1"/>
  <c r="B85" i="1"/>
  <c r="F85" i="1" s="1"/>
  <c r="B84" i="1"/>
  <c r="G84" i="1" s="1"/>
  <c r="G83" i="1"/>
  <c r="C83" i="1"/>
  <c r="D83" i="1" s="1"/>
  <c r="E83" i="1" s="1"/>
  <c r="B83" i="1"/>
  <c r="F83" i="1" s="1"/>
  <c r="B82" i="1"/>
  <c r="G82" i="1" s="1"/>
  <c r="G76" i="1"/>
  <c r="C76" i="1"/>
  <c r="D76" i="1" s="1"/>
  <c r="E76" i="1" s="1"/>
  <c r="B76" i="1"/>
  <c r="F76" i="1" s="1"/>
  <c r="B75" i="1"/>
  <c r="G75" i="1" s="1"/>
  <c r="G74" i="1"/>
  <c r="C74" i="1"/>
  <c r="D74" i="1" s="1"/>
  <c r="E74" i="1" s="1"/>
  <c r="B74" i="1"/>
  <c r="F74" i="1" s="1"/>
  <c r="B73" i="1"/>
  <c r="G73" i="1" s="1"/>
  <c r="G67" i="1"/>
  <c r="C67" i="1"/>
  <c r="D67" i="1" s="1"/>
  <c r="E67" i="1" s="1"/>
  <c r="B67" i="1"/>
  <c r="F67" i="1" s="1"/>
  <c r="B66" i="1"/>
  <c r="G66" i="1" s="1"/>
  <c r="B65" i="1"/>
  <c r="F65" i="1" s="1"/>
  <c r="B64" i="1"/>
  <c r="C58" i="1"/>
  <c r="D58" i="1" s="1"/>
  <c r="E58" i="1" s="1"/>
  <c r="B58" i="1"/>
  <c r="G58" i="1" s="1"/>
  <c r="B57" i="1"/>
  <c r="F57" i="1" s="1"/>
  <c r="F56" i="1"/>
  <c r="D56" i="1"/>
  <c r="E56" i="1" s="1"/>
  <c r="C56" i="1"/>
  <c r="B56" i="1"/>
  <c r="G56" i="1" s="1"/>
  <c r="F55" i="1"/>
  <c r="B55" i="1"/>
  <c r="F49" i="1"/>
  <c r="B49" i="1"/>
  <c r="C49" i="1" s="1"/>
  <c r="D49" i="1" s="1"/>
  <c r="E49" i="1" s="1"/>
  <c r="F48" i="1"/>
  <c r="B48" i="1"/>
  <c r="B47" i="1"/>
  <c r="F47" i="1" s="1"/>
  <c r="B41" i="1"/>
  <c r="B40" i="1"/>
  <c r="F34" i="1"/>
  <c r="B34" i="1"/>
  <c r="C34" i="1" s="1"/>
  <c r="D34" i="1" s="1"/>
  <c r="E34" i="1" s="1"/>
  <c r="F28" i="1"/>
  <c r="B28" i="1"/>
  <c r="B22" i="1"/>
  <c r="F22" i="1" s="1"/>
  <c r="B21" i="1"/>
  <c r="C20" i="1"/>
  <c r="D20" i="1" s="1"/>
  <c r="E20" i="1" s="1"/>
  <c r="B20" i="1"/>
  <c r="G20" i="1" s="1"/>
  <c r="B19" i="1"/>
  <c r="F19" i="1" s="1"/>
  <c r="B13" i="1"/>
  <c r="G13" i="1" s="1"/>
  <c r="G12" i="1"/>
  <c r="C12" i="1"/>
  <c r="D12" i="1" s="1"/>
  <c r="E12" i="1" s="1"/>
  <c r="B12" i="1"/>
  <c r="F12" i="1" s="1"/>
  <c r="B11" i="1"/>
  <c r="G11" i="1" s="1"/>
  <c r="G10" i="1"/>
  <c r="C10" i="1"/>
  <c r="D10" i="1" s="1"/>
  <c r="E10" i="1" s="1"/>
  <c r="B10" i="1"/>
  <c r="F10" i="1" s="1"/>
  <c r="G65" i="1" l="1"/>
  <c r="F11" i="1"/>
  <c r="F13" i="1"/>
  <c r="C22" i="1"/>
  <c r="D22" i="1" s="1"/>
  <c r="E22" i="1" s="1"/>
  <c r="G28" i="1"/>
  <c r="C28" i="1"/>
  <c r="D28" i="1" s="1"/>
  <c r="E28" i="1" s="1"/>
  <c r="G34" i="1"/>
  <c r="C47" i="1"/>
  <c r="D47" i="1" s="1"/>
  <c r="E47" i="1" s="1"/>
  <c r="G48" i="1"/>
  <c r="C48" i="1"/>
  <c r="D48" i="1" s="1"/>
  <c r="E48" i="1" s="1"/>
  <c r="G49" i="1"/>
  <c r="C65" i="1"/>
  <c r="D65" i="1" s="1"/>
  <c r="E65" i="1" s="1"/>
  <c r="G47" i="1"/>
  <c r="G64" i="1"/>
  <c r="C64" i="1"/>
  <c r="D64" i="1" s="1"/>
  <c r="E64" i="1" s="1"/>
  <c r="C11" i="1"/>
  <c r="D11" i="1" s="1"/>
  <c r="E11" i="1" s="1"/>
  <c r="C13" i="1"/>
  <c r="D13" i="1" s="1"/>
  <c r="E13" i="1" s="1"/>
  <c r="F20" i="1"/>
  <c r="G55" i="1"/>
  <c r="C55" i="1"/>
  <c r="D55" i="1" s="1"/>
  <c r="E55" i="1" s="1"/>
  <c r="F58" i="1"/>
  <c r="G21" i="1"/>
  <c r="C21" i="1"/>
  <c r="D21" i="1" s="1"/>
  <c r="E21" i="1" s="1"/>
  <c r="G22" i="1"/>
  <c r="G19" i="1"/>
  <c r="C19" i="1"/>
  <c r="D19" i="1" s="1"/>
  <c r="E19" i="1" s="1"/>
  <c r="F21" i="1"/>
  <c r="G57" i="1"/>
  <c r="C57" i="1"/>
  <c r="D57" i="1" s="1"/>
  <c r="E57" i="1" s="1"/>
  <c r="F64" i="1"/>
  <c r="F66" i="1"/>
  <c r="F73" i="1"/>
  <c r="F75" i="1"/>
  <c r="F82" i="1"/>
  <c r="F84" i="1"/>
  <c r="F91" i="1"/>
  <c r="F93" i="1"/>
  <c r="F100" i="1"/>
  <c r="F102" i="1"/>
  <c r="F109" i="1"/>
  <c r="F111" i="1"/>
  <c r="F118" i="1"/>
  <c r="F120" i="1"/>
  <c r="F127" i="1"/>
  <c r="F129" i="1"/>
  <c r="F136" i="1"/>
  <c r="F138" i="1"/>
  <c r="F145" i="1"/>
  <c r="F147" i="1"/>
  <c r="F155" i="1"/>
  <c r="F157" i="1"/>
  <c r="C66" i="1"/>
  <c r="D66" i="1" s="1"/>
  <c r="E66" i="1" s="1"/>
  <c r="C73" i="1"/>
  <c r="D73" i="1" s="1"/>
  <c r="E73" i="1" s="1"/>
  <c r="C75" i="1"/>
  <c r="D75" i="1" s="1"/>
  <c r="E75" i="1" s="1"/>
  <c r="C82" i="1"/>
  <c r="D82" i="1" s="1"/>
  <c r="E82" i="1" s="1"/>
  <c r="C84" i="1"/>
  <c r="D84" i="1" s="1"/>
  <c r="E84" i="1" s="1"/>
  <c r="C91" i="1"/>
  <c r="D91" i="1" s="1"/>
  <c r="E91" i="1" s="1"/>
  <c r="C93" i="1"/>
  <c r="D93" i="1" s="1"/>
  <c r="E93" i="1" s="1"/>
  <c r="C100" i="1"/>
  <c r="D100" i="1" s="1"/>
  <c r="E100" i="1" s="1"/>
  <c r="C102" i="1"/>
  <c r="D102" i="1" s="1"/>
  <c r="E102" i="1" s="1"/>
  <c r="C109" i="1"/>
  <c r="D109" i="1" s="1"/>
  <c r="E109" i="1" s="1"/>
  <c r="C111" i="1"/>
  <c r="D111" i="1" s="1"/>
  <c r="E111" i="1" s="1"/>
  <c r="C118" i="1"/>
  <c r="D118" i="1" s="1"/>
  <c r="E118" i="1" s="1"/>
  <c r="C120" i="1"/>
  <c r="D120" i="1" s="1"/>
  <c r="E120" i="1" s="1"/>
  <c r="C127" i="1"/>
  <c r="D127" i="1" s="1"/>
  <c r="E127" i="1" s="1"/>
  <c r="C129" i="1"/>
  <c r="D129" i="1" s="1"/>
  <c r="E129" i="1" s="1"/>
  <c r="C136" i="1"/>
  <c r="D136" i="1" s="1"/>
  <c r="E136" i="1" s="1"/>
  <c r="C138" i="1"/>
  <c r="D138" i="1" s="1"/>
  <c r="E138" i="1" s="1"/>
  <c r="C145" i="1"/>
  <c r="D145" i="1" s="1"/>
  <c r="E145" i="1" s="1"/>
  <c r="C147" i="1"/>
  <c r="D147" i="1" s="1"/>
  <c r="E147" i="1" s="1"/>
  <c r="C155" i="1"/>
  <c r="D155" i="1" s="1"/>
  <c r="E155" i="1" s="1"/>
  <c r="C157" i="1"/>
  <c r="D157" i="1" s="1"/>
  <c r="E157" i="1" s="1"/>
</calcChain>
</file>

<file path=xl/sharedStrings.xml><?xml version="1.0" encoding="utf-8"?>
<sst xmlns="http://schemas.openxmlformats.org/spreadsheetml/2006/main" count="398" uniqueCount="84">
  <si>
    <t>ООО «НикеПласт»</t>
  </si>
  <si>
    <r>
      <t>620085 г.Екатеринбург, ул.Титова, д.29 оф.1</t>
    </r>
    <r>
      <rPr>
        <sz val="10"/>
        <rFont val="Tahoma"/>
        <family val="2"/>
        <charset val="204"/>
      </rPr>
      <t xml:space="preserve">  ИНН:6674346800   КПП:667401001   
р/с: 40702810562400000130 в ОАО «УБРиР» к/с:30101810900000000795 БИК:046577795,  
</t>
    </r>
    <r>
      <rPr>
        <sz val="12"/>
        <rFont val="Tahoma"/>
        <family val="2"/>
        <charset val="204"/>
      </rPr>
      <t xml:space="preserve">E-mail: info@nikeplast.ru,  </t>
    </r>
    <r>
      <rPr>
        <b/>
        <sz val="12"/>
        <rFont val="Tahoma"/>
        <family val="2"/>
        <charset val="204"/>
      </rPr>
      <t>www.nikeplast.ru</t>
    </r>
    <r>
      <rPr>
        <sz val="10"/>
        <rFont val="Tahoma"/>
        <family val="2"/>
        <charset val="204"/>
      </rPr>
      <t xml:space="preserve">,   Тел.: </t>
    </r>
    <r>
      <rPr>
        <b/>
        <sz val="14"/>
        <rFont val="Tahoma"/>
        <family val="2"/>
        <charset val="204"/>
      </rPr>
      <t>(343) 287-04-05, 219-79-73</t>
    </r>
  </si>
  <si>
    <t>ТЕПЛИЦЫ "Компакт ширина 2м"                                                                                     ширина 2м  шаг дуги 1,0м (труба 20*20, основание 40*20)</t>
  </si>
  <si>
    <t>Кол-во листов сотового поликарбоната (2,1*6м)</t>
  </si>
  <si>
    <t>Наименование</t>
  </si>
  <si>
    <t>Каркас</t>
  </si>
  <si>
    <t>Каркас в комплекте с  поликарбонат               Actual BIO,                                4мм</t>
  </si>
  <si>
    <t>Каркас в комплекте с  поликарбонатом, 4мм</t>
  </si>
  <si>
    <t>Каркас в комплекте с  поликарбонатом, 3мм</t>
  </si>
  <si>
    <t>Ширина- 2м,            Высота — 2м</t>
  </si>
  <si>
    <t>Цена</t>
  </si>
  <si>
    <t>Длина</t>
  </si>
  <si>
    <t>4м</t>
  </si>
  <si>
    <t>3 листа</t>
  </si>
  <si>
    <t>6м</t>
  </si>
  <si>
    <t>4 листа</t>
  </si>
  <si>
    <t>8м</t>
  </si>
  <si>
    <t>5 листов</t>
  </si>
  <si>
    <t>10м</t>
  </si>
  <si>
    <t>6 листов</t>
  </si>
  <si>
    <t>ТЕПЛИЦЫ "Компакт+ ширина 2,5м"                                                                                     ширина 2,5м  шаг дуги 1,0м (труба 20*20, основание 40*20)</t>
  </si>
  <si>
    <t>Ширина- 2,5м,          Высота — 2м</t>
  </si>
  <si>
    <t>ТЕПЛИЦЫ Усиленная 25х25мм                                                                    ширина 3м  шаг дуги 1 м (труба 25х25, основание 25х25)</t>
  </si>
  <si>
    <t>Каркас в комплекте с  поликарбонат               Actual BIO,   4мм</t>
  </si>
  <si>
    <t>Каркас в комплекте с  поликарбонатом, 3,3мм</t>
  </si>
  <si>
    <t>Ширина- 3м,          Высота — 2м</t>
  </si>
  <si>
    <t>ТЕПЛИЦЫ Усиленная 25х25мм                                                                    ширина 3м  шаг дуги 0,67 м (труба 25х25, основание 25х25)</t>
  </si>
  <si>
    <t>ТЕПЛИЦЫ "Уралочка - Модерн" (армированная пленка в комплекте) ширина 3м шаг дуги 1м (труба 20х20, основание 20х20)</t>
  </si>
  <si>
    <t>Каркас: стальная труба 20х20мм
Покраска: антикоррозийная порошковая,цвет белый
Армированное  покрытие:  толщина  230мкм.,коэффициэнт 
светопропускания  81%,  эксплуатационный  температурный 
режим от -50С до +80С защитное покрытие от УФ лучей
Время сборки: 2/3 часа 2 чел.
Вес 4м - 42кг.  Вес 6м - 53кг.
Размер упаковочной коробки: 2050х600х180мм</t>
  </si>
  <si>
    <t>Ширина- 3м, Высота — 2м</t>
  </si>
  <si>
    <t>Теплицы "Уралочка - МИТЛАЙДЕР" (верхние форточки)                                                 ширина 3м шаг дуги 0,67м</t>
  </si>
  <si>
    <t>Кол-во листов сотового поликарбоната (2,1*12м)</t>
  </si>
  <si>
    <t>2 листа</t>
  </si>
  <si>
    <t>ТЕПЛИЦЫ 40х20мм "Горизонтальная труба"                                                ширина 3м шаг дуги 1м (труба 40х20, основание 40х20)</t>
  </si>
  <si>
    <t>ТЕПЛИЦЫ 40х20мм "Горизонтальная труба"                                                ширина 3м шаг дуги 0,67м (труба 40х20, основание 40х20)</t>
  </si>
  <si>
    <t>Теплицы "Уралочка Капелька"                                                            ШИРИНА 3м шаг 0,67 м (труба 20х20, основание 40х20)</t>
  </si>
  <si>
    <t>Ширина- 3м, Высота — 2,1м</t>
  </si>
  <si>
    <t>Теплицы "Уралочка Классик"                                                            ШИРИНА 3м шаг 1 м (труба 20х20, основание 40х20)</t>
  </si>
  <si>
    <t>Ширина- 3м, Высота — 1,9м</t>
  </si>
  <si>
    <t>Теплицы "УДачная ЭКОНОМ"                                                            ШИРИНА 3 м шаг 1м (труба 20х20, основание 20х20)</t>
  </si>
  <si>
    <t>Теплицы "УДачная ЭКОНОМ"                                                            ШИРИНА 3 м шаг 0,67  м (труба 20х20, основание 20х20)</t>
  </si>
  <si>
    <t>Теплицы "УДачная Просторная"                                                        ШИРИНА 4м шаг 0,67м (труба 25х25, основание 40х40)</t>
  </si>
  <si>
    <t>Ширина- 4м, Высота — 2,5м Длина дуги - 8м</t>
  </si>
  <si>
    <t>2,5 листа</t>
  </si>
  <si>
    <t>3,5 листа</t>
  </si>
  <si>
    <t>4,5 листа</t>
  </si>
  <si>
    <t>5,5 листов</t>
  </si>
  <si>
    <t>Теплицы "УДачная КЛАССИК"                                                            ШИРИНА 3 м шаг 1 м (труба 20х20, основание 40х20)</t>
  </si>
  <si>
    <t>Каркас труба полимерная краска</t>
  </si>
  <si>
    <t>Каркас в комплекте с  усиленным поликарбонатом, 4мм</t>
  </si>
  <si>
    <t>Теплицы "УДачная КЛАССИК"                                                            ШИРИНА 3 м шаг 0,67 м (труба 20х20, основание 40х20)</t>
  </si>
  <si>
    <t>Теплицы "УДачная ЭЛИТНАЯ"                                                            ШИРИНА 3 м шаг 1 м (труба 40х20, основание 40х40)</t>
  </si>
  <si>
    <t>Каркас оцинкованная труба</t>
  </si>
  <si>
    <t>Теплицы "УДачная ЭЛИТНАЯ"                                                            ШИРИНА 3 м шаг 0,67 м   (труба 40х20, основание 40х40)</t>
  </si>
  <si>
    <t xml:space="preserve">КРЕМЛЕВСКАЯ ТЕПЛИЦА ширина 2,77м  шаг дуги 1м                  (труба 20х20) Прямая стена, арочная крыша. </t>
  </si>
  <si>
    <t>Ширина- 2,7м Высота — 2,1м</t>
  </si>
  <si>
    <t>Комплектующие для теплицы "Уралочка"</t>
  </si>
  <si>
    <t>Размеры</t>
  </si>
  <si>
    <t>Форточка боковая</t>
  </si>
  <si>
    <t>0,6м  х  0,98м</t>
  </si>
  <si>
    <t>0,6м  х  0,64м</t>
  </si>
  <si>
    <t>Перегородка с дверью 20х20мм</t>
  </si>
  <si>
    <t>2м  х  3м</t>
  </si>
  <si>
    <t>Перегородка без двери 20х20мм</t>
  </si>
  <si>
    <t>Перегородка с дверью ЭлитР 40х20мм</t>
  </si>
  <si>
    <t>Перегородка без двери ЭлитР 40х20мм</t>
  </si>
  <si>
    <t>Дуга для теплицы</t>
  </si>
  <si>
    <t>Крючок + 2 скобы</t>
  </si>
  <si>
    <t>250мм</t>
  </si>
  <si>
    <t xml:space="preserve">Парник "Универсальный" </t>
  </si>
  <si>
    <t>Длина — 4м</t>
  </si>
  <si>
    <t>Длина — 6м</t>
  </si>
  <si>
    <t>Длина — 8м</t>
  </si>
  <si>
    <t xml:space="preserve">Парник ОЦИНКОВАННЫЙ  "Слава СП" </t>
  </si>
  <si>
    <t>Кол-во поликарбоната</t>
  </si>
  <si>
    <t>6 пог.м.</t>
  </si>
  <si>
    <t>9 пог.м.</t>
  </si>
  <si>
    <t>Удлинение 2м</t>
  </si>
  <si>
    <t>3 пог.м.</t>
  </si>
  <si>
    <r>
      <t xml:space="preserve">Пленка  Stabilen / </t>
    </r>
    <r>
      <rPr>
        <b/>
        <sz val="10"/>
        <rFont val="Tahoma"/>
        <family val="2"/>
        <charset val="204"/>
      </rPr>
      <t>цвет оранжевый</t>
    </r>
  </si>
  <si>
    <t>Ширина рукава</t>
  </si>
  <si>
    <t>150 мкр</t>
  </si>
  <si>
    <t>3м</t>
  </si>
  <si>
    <t>200 мкр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</si>
</sst>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SimSun"/>
      <family val="2"/>
      <charset val="204"/>
    </font>
    <font>
      <b/>
      <sz val="28"/>
      <color rgb="FF000080"/>
      <name val="Tahoma"/>
      <family val="2"/>
      <charset val="204"/>
    </font>
    <font>
      <b/>
      <sz val="10.5"/>
      <name val="Tahoma"/>
      <family val="2"/>
      <charset val="204"/>
    </font>
    <font>
      <sz val="10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b/>
      <sz val="14"/>
      <name val="Tahoma"/>
      <family val="2"/>
      <charset val="204"/>
    </font>
    <font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0C0C0"/>
      </patternFill>
    </fill>
    <fill>
      <patternFill patternType="solid">
        <fgColor rgb="FFC0C0C0"/>
        <bgColor rgb="FFCCFFFF"/>
      </patternFill>
    </fill>
    <fill>
      <patternFill patternType="solid">
        <fgColor rgb="FFFFFF00"/>
        <bgColor rgb="FFCCFFFF"/>
      </patternFill>
    </fill>
    <fill>
      <patternFill patternType="solid">
        <fgColor rgb="FFFFFFCC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8" fillId="3" borderId="2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top"/>
    </xf>
    <xf numFmtId="0" fontId="4" fillId="3" borderId="5" xfId="1" applyFont="1" applyFill="1" applyBorder="1" applyAlignment="1">
      <alignment horizontal="center" vertical="top" wrapText="1"/>
    </xf>
    <xf numFmtId="0" fontId="4" fillId="3" borderId="5" xfId="1" applyFont="1" applyFill="1" applyBorder="1" applyAlignment="1">
      <alignment horizontal="center" vertical="top" wrapText="1"/>
    </xf>
    <xf numFmtId="0" fontId="9" fillId="3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 vertical="top" wrapText="1"/>
    </xf>
    <xf numFmtId="1" fontId="10" fillId="0" borderId="5" xfId="1" applyNumberFormat="1" applyFont="1" applyFill="1" applyBorder="1" applyAlignment="1">
      <alignment horizontal="center" vertical="center"/>
    </xf>
    <xf numFmtId="1" fontId="10" fillId="0" borderId="5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top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top" wrapText="1"/>
    </xf>
    <xf numFmtId="0" fontId="8" fillId="3" borderId="5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top" wrapText="1"/>
    </xf>
    <xf numFmtId="0" fontId="7" fillId="2" borderId="14" xfId="1" applyFont="1" applyFill="1" applyBorder="1" applyAlignment="1">
      <alignment horizontal="center" vertical="top" wrapText="1"/>
    </xf>
    <xf numFmtId="0" fontId="4" fillId="3" borderId="11" xfId="1" applyFont="1" applyFill="1" applyBorder="1" applyAlignment="1">
      <alignment horizontal="center" vertical="top"/>
    </xf>
    <xf numFmtId="0" fontId="4" fillId="3" borderId="12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/>
    </xf>
    <xf numFmtId="0" fontId="4" fillId="3" borderId="13" xfId="1" applyFont="1" applyFill="1" applyBorder="1" applyAlignment="1">
      <alignment horizontal="center" vertical="top"/>
    </xf>
    <xf numFmtId="0" fontId="4" fillId="0" borderId="15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/>
    </xf>
    <xf numFmtId="164" fontId="10" fillId="0" borderId="4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top" wrapText="1"/>
    </xf>
    <xf numFmtId="0" fontId="9" fillId="3" borderId="5" xfId="1" applyFont="1" applyFill="1" applyBorder="1" applyAlignment="1">
      <alignment horizontal="center" vertical="top" wrapText="1"/>
    </xf>
    <xf numFmtId="0" fontId="11" fillId="0" borderId="5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/>
    </xf>
    <xf numFmtId="0" fontId="9" fillId="5" borderId="5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left" vertical="top" wrapText="1" indent="1"/>
    </xf>
    <xf numFmtId="164" fontId="12" fillId="0" borderId="5" xfId="1" applyNumberFormat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 vertical="top"/>
    </xf>
    <xf numFmtId="0" fontId="4" fillId="0" borderId="5" xfId="1" applyFont="1" applyFill="1" applyBorder="1" applyAlignment="1">
      <alignment horizontal="center" vertical="center" wrapText="1"/>
    </xf>
    <xf numFmtId="1" fontId="13" fillId="0" borderId="5" xfId="1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 vertical="top" wrapText="1"/>
    </xf>
    <xf numFmtId="0" fontId="14" fillId="5" borderId="5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 vertical="top"/>
    </xf>
    <xf numFmtId="0" fontId="9" fillId="5" borderId="6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 vertical="center" wrapText="1"/>
    </xf>
    <xf numFmtId="1" fontId="13" fillId="0" borderId="14" xfId="1" applyNumberFormat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0" xfId="1" applyFont="1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XP\&#1055;&#1088;&#1072;&#1081;&#1089;-&#1083;&#1080;&#1089;&#1090;\&#1055;&#1088;&#1072;&#1081;&#1089;%20&#1042;&#1053;&#1059;&#1058;&#1056;&#1045;&#1053;&#1053;&#1048;&#1049;%2015.05.2017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\xp\XP\Documents%20and%20Settings\Admin\&#1056;&#1072;&#1073;&#1086;&#1095;&#1080;&#1081;%20&#1089;&#1090;&#1086;&#1083;\&#1087;&#1088;&#1072;&#1081;&#1089;%20&#1088;&#1086;&#1079;&#1085;&#1080;&#1094;&#1072;%20&#1080;&#1102;&#1083;&#1100;%202013&#1075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утренний"/>
      <sheetName val="ДСК"/>
      <sheetName val="Оргстекло"/>
      <sheetName val="ПЭТ"/>
      <sheetName val="ПВХ"/>
      <sheetName val="ПС"/>
      <sheetName val="Теплицы Розница"/>
      <sheetName val="СПК и МПК Розница"/>
      <sheetName val="ОС, ПВХ, ПЭТ, СП розница"/>
      <sheetName val="СПК МПК"/>
      <sheetName val="Куски ПС Призма"/>
      <sheetName val="Куски от 1000кг"/>
      <sheetName val="Куски до 1000кг"/>
      <sheetName val="Теплицы Оцинкованные Слава"/>
      <sheetName val="Беседки "/>
      <sheetName val="4 колонки"/>
    </sheetNames>
    <sheetDataSet>
      <sheetData sheetId="0">
        <row r="530">
          <cell r="E530">
            <v>9600</v>
          </cell>
        </row>
        <row r="531">
          <cell r="E531">
            <v>11040</v>
          </cell>
        </row>
        <row r="538">
          <cell r="E538">
            <v>7720.7999999999993</v>
          </cell>
        </row>
        <row r="539">
          <cell r="E539">
            <v>1776</v>
          </cell>
        </row>
        <row r="545">
          <cell r="E545">
            <v>2952</v>
          </cell>
        </row>
        <row r="546">
          <cell r="E546">
            <v>1302</v>
          </cell>
        </row>
        <row r="547">
          <cell r="E547">
            <v>7945.8</v>
          </cell>
        </row>
        <row r="548">
          <cell r="E548">
            <v>1853.61</v>
          </cell>
        </row>
        <row r="550">
          <cell r="E550">
            <v>9345.5399999999991</v>
          </cell>
        </row>
        <row r="566">
          <cell r="E566">
            <v>7668</v>
          </cell>
        </row>
        <row r="567">
          <cell r="E567">
            <v>2220</v>
          </cell>
        </row>
        <row r="568">
          <cell r="E568">
            <v>8640</v>
          </cell>
        </row>
        <row r="569">
          <cell r="E569">
            <v>2736</v>
          </cell>
        </row>
        <row r="574">
          <cell r="E574">
            <v>6300</v>
          </cell>
        </row>
        <row r="575">
          <cell r="E575">
            <v>1560</v>
          </cell>
        </row>
        <row r="576">
          <cell r="E576">
            <v>6480</v>
          </cell>
        </row>
        <row r="577">
          <cell r="E577">
            <v>1584</v>
          </cell>
        </row>
        <row r="578">
          <cell r="E578">
            <v>6900</v>
          </cell>
        </row>
        <row r="579">
          <cell r="E579">
            <v>1584</v>
          </cell>
        </row>
        <row r="580">
          <cell r="E580">
            <v>7740</v>
          </cell>
        </row>
        <row r="581">
          <cell r="E581">
            <v>1884</v>
          </cell>
        </row>
        <row r="582">
          <cell r="E582">
            <v>10080</v>
          </cell>
        </row>
        <row r="583">
          <cell r="E583">
            <v>2544</v>
          </cell>
        </row>
        <row r="584">
          <cell r="E584">
            <v>11280</v>
          </cell>
        </row>
        <row r="585">
          <cell r="E585">
            <v>3156</v>
          </cell>
        </row>
        <row r="586">
          <cell r="E586">
            <v>6720</v>
          </cell>
        </row>
        <row r="587">
          <cell r="E587">
            <v>1620</v>
          </cell>
        </row>
        <row r="590">
          <cell r="E590">
            <v>6660</v>
          </cell>
        </row>
        <row r="591">
          <cell r="E591">
            <v>1500</v>
          </cell>
        </row>
        <row r="594">
          <cell r="E594">
            <v>16080</v>
          </cell>
        </row>
        <row r="595">
          <cell r="E595">
            <v>4680</v>
          </cell>
        </row>
        <row r="596">
          <cell r="E596">
            <v>7560</v>
          </cell>
        </row>
        <row r="625">
          <cell r="E625">
            <v>966</v>
          </cell>
        </row>
        <row r="626">
          <cell r="E626">
            <v>924</v>
          </cell>
        </row>
        <row r="629">
          <cell r="E629">
            <v>2376</v>
          </cell>
        </row>
        <row r="630">
          <cell r="E630">
            <v>1716.0000000000002</v>
          </cell>
        </row>
        <row r="631">
          <cell r="E631">
            <v>2220</v>
          </cell>
        </row>
        <row r="632">
          <cell r="E632">
            <v>1956</v>
          </cell>
        </row>
        <row r="642">
          <cell r="E642">
            <v>600.22699999999998</v>
          </cell>
        </row>
        <row r="643">
          <cell r="E643">
            <v>800.44200000000001</v>
          </cell>
        </row>
        <row r="644">
          <cell r="E644">
            <v>999.97919999999999</v>
          </cell>
        </row>
        <row r="677">
          <cell r="E677">
            <v>10400</v>
          </cell>
        </row>
        <row r="678">
          <cell r="E678">
            <v>13000</v>
          </cell>
        </row>
        <row r="679">
          <cell r="E679">
            <v>15600</v>
          </cell>
        </row>
        <row r="680">
          <cell r="E680">
            <v>18200</v>
          </cell>
        </row>
        <row r="683">
          <cell r="E683">
            <v>4425.4448000000002</v>
          </cell>
        </row>
        <row r="684">
          <cell r="E684">
            <v>6989.673600000001</v>
          </cell>
        </row>
        <row r="685">
          <cell r="E685">
            <v>2865.1056000000008</v>
          </cell>
        </row>
        <row r="797">
          <cell r="E797">
            <v>118.28025</v>
          </cell>
        </row>
        <row r="798">
          <cell r="E798">
            <v>157.75956900000003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К, комплектующие, МПК"/>
      <sheetName val="Сэндвич-панель ПВХ"/>
      <sheetName val="ДСК"/>
      <sheetName val="Теплицы  1 стр."/>
      <sheetName val="Теплицы  2 стр.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tabSelected="1" topLeftCell="A160" workbookViewId="0">
      <selection activeCell="J16" sqref="J16"/>
    </sheetView>
  </sheetViews>
  <sheetFormatPr defaultRowHeight="15" x14ac:dyDescent="0.25"/>
  <cols>
    <col min="1" max="1" width="16.5703125" style="83" customWidth="1"/>
    <col min="2" max="2" width="14.5703125" style="83" customWidth="1"/>
    <col min="3" max="3" width="1.7109375" style="83" customWidth="1"/>
    <col min="4" max="4" width="7.140625" style="83" customWidth="1"/>
    <col min="5" max="5" width="14.5703125" style="83" customWidth="1"/>
    <col min="6" max="6" width="18.42578125" style="83" customWidth="1"/>
    <col min="7" max="7" width="17.42578125" style="83" customWidth="1"/>
    <col min="8" max="8" width="21" style="83" customWidth="1"/>
  </cols>
  <sheetData>
    <row r="1" spans="1:8" ht="34.5" x14ac:dyDescent="0.4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ht="18" x14ac:dyDescent="0.25">
      <c r="A6" s="4" t="s">
        <v>2</v>
      </c>
      <c r="B6" s="5"/>
      <c r="C6" s="5"/>
      <c r="D6" s="5"/>
      <c r="E6" s="5"/>
      <c r="F6" s="5"/>
      <c r="G6" s="6"/>
      <c r="H6" s="7" t="s">
        <v>3</v>
      </c>
    </row>
    <row r="7" spans="1:8" ht="51" x14ac:dyDescent="0.25">
      <c r="A7" s="8" t="s">
        <v>4</v>
      </c>
      <c r="B7" s="8" t="s">
        <v>5</v>
      </c>
      <c r="C7" s="9" t="s">
        <v>6</v>
      </c>
      <c r="D7" s="9"/>
      <c r="E7" s="9"/>
      <c r="F7" s="10" t="s">
        <v>7</v>
      </c>
      <c r="G7" s="10" t="s">
        <v>8</v>
      </c>
      <c r="H7" s="7"/>
    </row>
    <row r="8" spans="1:8" ht="25.5" x14ac:dyDescent="0.25">
      <c r="A8" s="11" t="s">
        <v>9</v>
      </c>
      <c r="B8" s="12" t="s">
        <v>10</v>
      </c>
      <c r="C8" s="12" t="s">
        <v>10</v>
      </c>
      <c r="D8" s="12"/>
      <c r="E8" s="12"/>
      <c r="F8" s="12" t="s">
        <v>10</v>
      </c>
      <c r="G8" s="12" t="s">
        <v>10</v>
      </c>
      <c r="H8" s="7"/>
    </row>
    <row r="9" spans="1:8" x14ac:dyDescent="0.25">
      <c r="A9" s="13" t="s">
        <v>11</v>
      </c>
      <c r="B9" s="12"/>
      <c r="C9" s="12"/>
      <c r="D9" s="12"/>
      <c r="E9" s="12"/>
      <c r="F9" s="12"/>
      <c r="G9" s="12"/>
      <c r="H9" s="7"/>
    </row>
    <row r="10" spans="1:8" x14ac:dyDescent="0.25">
      <c r="A10" s="14" t="s">
        <v>12</v>
      </c>
      <c r="B10" s="15">
        <f>[1]Внутренний!E590</f>
        <v>6660</v>
      </c>
      <c r="C10" s="16">
        <f>B10+(1.5*J10)</f>
        <v>6660</v>
      </c>
      <c r="D10" s="16" t="e">
        <f>('[2]СПК, комплектующие, МПК'!#REF!*3)+C10</f>
        <v>#REF!</v>
      </c>
      <c r="E10" s="16" t="e">
        <f>('[2]СПК, комплектующие, МПК'!#REF!*3)+D10</f>
        <v>#REF!</v>
      </c>
      <c r="F10" s="15">
        <f>B10+(3*J11)</f>
        <v>6660</v>
      </c>
      <c r="G10" s="15">
        <f>B10+(3*J12)</f>
        <v>6660</v>
      </c>
      <c r="H10" s="17" t="s">
        <v>13</v>
      </c>
    </row>
    <row r="11" spans="1:8" x14ac:dyDescent="0.25">
      <c r="A11" s="14" t="s">
        <v>14</v>
      </c>
      <c r="B11" s="15">
        <f>[1]Внутренний!E590+[1]Внутренний!E591</f>
        <v>8160</v>
      </c>
      <c r="C11" s="16">
        <f>B11+(2*J10)</f>
        <v>8160</v>
      </c>
      <c r="D11" s="16" t="e">
        <f>('[2]СПК, комплектующие, МПК'!#REF!*3)+C11</f>
        <v>#REF!</v>
      </c>
      <c r="E11" s="16" t="e">
        <f>('[2]СПК, комплектующие, МПК'!#REF!*3)+D11</f>
        <v>#REF!</v>
      </c>
      <c r="F11" s="15">
        <f>B11+(4*J11)</f>
        <v>8160</v>
      </c>
      <c r="G11" s="15">
        <f>B11+(4*J12)</f>
        <v>8160</v>
      </c>
      <c r="H11" s="17" t="s">
        <v>15</v>
      </c>
    </row>
    <row r="12" spans="1:8" x14ac:dyDescent="0.25">
      <c r="A12" s="14" t="s">
        <v>16</v>
      </c>
      <c r="B12" s="15">
        <f>[1]Внутренний!E590+[1]Внутренний!E591+[1]Внутренний!E591</f>
        <v>9660</v>
      </c>
      <c r="C12" s="16">
        <f>B12+(2.5*J10)</f>
        <v>9660</v>
      </c>
      <c r="D12" s="16" t="e">
        <f>('[2]СПК, комплектующие, МПК'!#REF!*3)+C12</f>
        <v>#REF!</v>
      </c>
      <c r="E12" s="16" t="e">
        <f>('[2]СПК, комплектующие, МПК'!#REF!*3)+D12</f>
        <v>#REF!</v>
      </c>
      <c r="F12" s="15">
        <f>B12+(5*J11)</f>
        <v>9660</v>
      </c>
      <c r="G12" s="15">
        <f>B12+(5*J12)</f>
        <v>9660</v>
      </c>
      <c r="H12" s="17" t="s">
        <v>17</v>
      </c>
    </row>
    <row r="13" spans="1:8" x14ac:dyDescent="0.25">
      <c r="A13" s="14" t="s">
        <v>18</v>
      </c>
      <c r="B13" s="15">
        <f>[1]Внутренний!E590+[1]Внутренний!E591+[1]Внутренний!E591+[1]Внутренний!E591</f>
        <v>11160</v>
      </c>
      <c r="C13" s="16">
        <f>B13+(3*J10)</f>
        <v>11160</v>
      </c>
      <c r="D13" s="16" t="e">
        <f>('[2]СПК, комплектующие, МПК'!#REF!*3)+C13</f>
        <v>#REF!</v>
      </c>
      <c r="E13" s="16" t="e">
        <f>('[2]СПК, комплектующие, МПК'!#REF!*3)+D13</f>
        <v>#REF!</v>
      </c>
      <c r="F13" s="15">
        <f>B13+(6*J11)</f>
        <v>11160</v>
      </c>
      <c r="G13" s="15">
        <f>B13+(6*J12)</f>
        <v>11160</v>
      </c>
      <c r="H13" s="17" t="s">
        <v>19</v>
      </c>
    </row>
    <row r="14" spans="1:8" x14ac:dyDescent="0.25">
      <c r="A14" s="18"/>
      <c r="B14" s="19"/>
      <c r="C14" s="19"/>
      <c r="D14" s="19"/>
      <c r="E14" s="19"/>
      <c r="F14" s="19"/>
      <c r="G14" s="19"/>
      <c r="H14" s="20"/>
    </row>
    <row r="15" spans="1:8" ht="18" x14ac:dyDescent="0.25">
      <c r="A15" s="4" t="s">
        <v>20</v>
      </c>
      <c r="B15" s="5"/>
      <c r="C15" s="5"/>
      <c r="D15" s="5"/>
      <c r="E15" s="5"/>
      <c r="F15" s="5"/>
      <c r="G15" s="6"/>
      <c r="H15" s="21" t="s">
        <v>3</v>
      </c>
    </row>
    <row r="16" spans="1:8" ht="51" x14ac:dyDescent="0.25">
      <c r="A16" s="8" t="s">
        <v>4</v>
      </c>
      <c r="B16" s="8" t="s">
        <v>5</v>
      </c>
      <c r="C16" s="9" t="s">
        <v>6</v>
      </c>
      <c r="D16" s="9"/>
      <c r="E16" s="9"/>
      <c r="F16" s="10" t="s">
        <v>7</v>
      </c>
      <c r="G16" s="10" t="s">
        <v>8</v>
      </c>
      <c r="H16" s="22"/>
    </row>
    <row r="17" spans="1:8" ht="25.5" x14ac:dyDescent="0.25">
      <c r="A17" s="11" t="s">
        <v>21</v>
      </c>
      <c r="B17" s="23" t="s">
        <v>10</v>
      </c>
      <c r="C17" s="24" t="s">
        <v>10</v>
      </c>
      <c r="D17" s="25"/>
      <c r="E17" s="26"/>
      <c r="F17" s="23" t="s">
        <v>10</v>
      </c>
      <c r="G17" s="23" t="s">
        <v>10</v>
      </c>
      <c r="H17" s="22"/>
    </row>
    <row r="18" spans="1:8" x14ac:dyDescent="0.25">
      <c r="A18" s="13" t="s">
        <v>11</v>
      </c>
      <c r="B18" s="27"/>
      <c r="C18" s="28"/>
      <c r="D18" s="29"/>
      <c r="E18" s="30"/>
      <c r="F18" s="27"/>
      <c r="G18" s="27"/>
      <c r="H18" s="31"/>
    </row>
    <row r="19" spans="1:8" x14ac:dyDescent="0.25">
      <c r="A19" s="14" t="s">
        <v>12</v>
      </c>
      <c r="B19" s="15">
        <f>[1]Внутренний!E586</f>
        <v>6720</v>
      </c>
      <c r="C19" s="16">
        <f>B19+(1.5*J10)</f>
        <v>6720</v>
      </c>
      <c r="D19" s="16" t="e">
        <f>('[2]СПК, комплектующие, МПК'!#REF!*3)+C19</f>
        <v>#REF!</v>
      </c>
      <c r="E19" s="16" t="e">
        <f>('[2]СПК, комплектующие, МПК'!#REF!*3)+D19</f>
        <v>#REF!</v>
      </c>
      <c r="F19" s="15">
        <f>B19+(3*J11)</f>
        <v>6720</v>
      </c>
      <c r="G19" s="15">
        <f>B19+(3*J12)</f>
        <v>6720</v>
      </c>
      <c r="H19" s="17" t="s">
        <v>13</v>
      </c>
    </row>
    <row r="20" spans="1:8" x14ac:dyDescent="0.25">
      <c r="A20" s="14" t="s">
        <v>14</v>
      </c>
      <c r="B20" s="15">
        <f>[1]Внутренний!E586+[1]Внутренний!E587</f>
        <v>8340</v>
      </c>
      <c r="C20" s="16">
        <f>B20+(2*J10)</f>
        <v>8340</v>
      </c>
      <c r="D20" s="16" t="e">
        <f>('[2]СПК, комплектующие, МПК'!#REF!*3)+C20</f>
        <v>#REF!</v>
      </c>
      <c r="E20" s="16" t="e">
        <f>('[2]СПК, комплектующие, МПК'!#REF!*3)+D20</f>
        <v>#REF!</v>
      </c>
      <c r="F20" s="15">
        <f>B20+(4*J11)</f>
        <v>8340</v>
      </c>
      <c r="G20" s="15">
        <f>B20+(4*J12)</f>
        <v>8340</v>
      </c>
      <c r="H20" s="17" t="s">
        <v>15</v>
      </c>
    </row>
    <row r="21" spans="1:8" x14ac:dyDescent="0.25">
      <c r="A21" s="14" t="s">
        <v>16</v>
      </c>
      <c r="B21" s="15">
        <f>[1]Внутренний!E586+[1]Внутренний!E587+[1]Внутренний!E587</f>
        <v>9960</v>
      </c>
      <c r="C21" s="16">
        <f>B21+(2.5*J10)</f>
        <v>9960</v>
      </c>
      <c r="D21" s="16" t="e">
        <f>('[2]СПК, комплектующие, МПК'!#REF!*3)+C21</f>
        <v>#REF!</v>
      </c>
      <c r="E21" s="16" t="e">
        <f>('[2]СПК, комплектующие, МПК'!#REF!*3)+D21</f>
        <v>#REF!</v>
      </c>
      <c r="F21" s="15">
        <f>B21+(5*J11)</f>
        <v>9960</v>
      </c>
      <c r="G21" s="15">
        <f>B21+(5*J12)</f>
        <v>9960</v>
      </c>
      <c r="H21" s="17" t="s">
        <v>17</v>
      </c>
    </row>
    <row r="22" spans="1:8" x14ac:dyDescent="0.25">
      <c r="A22" s="14" t="s">
        <v>18</v>
      </c>
      <c r="B22" s="15">
        <f>[1]Внутренний!E586+[1]Внутренний!E587+[1]Внутренний!E587+[1]Внутренний!E587</f>
        <v>11580</v>
      </c>
      <c r="C22" s="16">
        <f>B22+(3*J10)</f>
        <v>11580</v>
      </c>
      <c r="D22" s="16" t="e">
        <f>('[2]СПК, комплектующие, МПК'!#REF!*3)+C22</f>
        <v>#REF!</v>
      </c>
      <c r="E22" s="16" t="e">
        <f>('[2]СПК, комплектующие, МПК'!#REF!*3)+D22</f>
        <v>#REF!</v>
      </c>
      <c r="F22" s="15">
        <f>B22+(6*J11)</f>
        <v>11580</v>
      </c>
      <c r="G22" s="15">
        <f>B22+(6*J12)</f>
        <v>11580</v>
      </c>
      <c r="H22" s="17" t="s">
        <v>19</v>
      </c>
    </row>
    <row r="23" spans="1:8" x14ac:dyDescent="0.25">
      <c r="A23" s="32"/>
      <c r="B23" s="32"/>
      <c r="C23" s="32"/>
      <c r="D23" s="32"/>
      <c r="E23" s="32"/>
      <c r="F23" s="32"/>
      <c r="G23" s="32"/>
      <c r="H23" s="32"/>
    </row>
    <row r="24" spans="1:8" ht="18" x14ac:dyDescent="0.25">
      <c r="A24" s="4" t="s">
        <v>22</v>
      </c>
      <c r="B24" s="5"/>
      <c r="C24" s="5"/>
      <c r="D24" s="5"/>
      <c r="E24" s="5"/>
      <c r="F24" s="5"/>
      <c r="G24" s="6"/>
      <c r="H24" s="33" t="s">
        <v>3</v>
      </c>
    </row>
    <row r="25" spans="1:8" ht="51" x14ac:dyDescent="0.25">
      <c r="A25" s="8" t="s">
        <v>4</v>
      </c>
      <c r="B25" s="8" t="s">
        <v>5</v>
      </c>
      <c r="C25" s="9" t="s">
        <v>23</v>
      </c>
      <c r="D25" s="9"/>
      <c r="E25" s="9"/>
      <c r="F25" s="10" t="s">
        <v>7</v>
      </c>
      <c r="G25" s="10" t="s">
        <v>24</v>
      </c>
      <c r="H25" s="33"/>
    </row>
    <row r="26" spans="1:8" ht="25.5" x14ac:dyDescent="0.25">
      <c r="A26" s="11" t="s">
        <v>25</v>
      </c>
      <c r="B26" s="12" t="s">
        <v>10</v>
      </c>
      <c r="C26" s="12" t="s">
        <v>10</v>
      </c>
      <c r="D26" s="12"/>
      <c r="E26" s="12"/>
      <c r="F26" s="12" t="s">
        <v>10</v>
      </c>
      <c r="G26" s="12" t="s">
        <v>10</v>
      </c>
      <c r="H26" s="33"/>
    </row>
    <row r="27" spans="1:8" x14ac:dyDescent="0.25">
      <c r="A27" s="13" t="s">
        <v>11</v>
      </c>
      <c r="B27" s="12"/>
      <c r="C27" s="12"/>
      <c r="D27" s="12"/>
      <c r="E27" s="12"/>
      <c r="F27" s="12"/>
      <c r="G27" s="12"/>
      <c r="H27" s="33"/>
    </row>
    <row r="28" spans="1:8" x14ac:dyDescent="0.25">
      <c r="A28" s="34" t="s">
        <v>12</v>
      </c>
      <c r="B28" s="35">
        <f>[1]Внутренний!E596</f>
        <v>7560</v>
      </c>
      <c r="C28" s="16">
        <f>B28+(1.5*J10)</f>
        <v>7560</v>
      </c>
      <c r="D28" s="16" t="e">
        <f>('[2]СПК, комплектующие, МПК'!#REF!*3)+C28</f>
        <v>#REF!</v>
      </c>
      <c r="E28" s="16" t="e">
        <f>('[2]СПК, комплектующие, МПК'!#REF!*3)+D28</f>
        <v>#REF!</v>
      </c>
      <c r="F28" s="15">
        <f>B28+(3*J11)</f>
        <v>7560</v>
      </c>
      <c r="G28" s="15">
        <f>B28+(3*J12)</f>
        <v>7560</v>
      </c>
      <c r="H28" s="36" t="s">
        <v>13</v>
      </c>
    </row>
    <row r="29" spans="1:8" x14ac:dyDescent="0.25">
      <c r="A29" s="37"/>
      <c r="B29" s="38"/>
      <c r="C29" s="38"/>
      <c r="D29" s="38"/>
      <c r="E29" s="38"/>
      <c r="F29" s="38"/>
      <c r="G29" s="39"/>
      <c r="H29" s="14"/>
    </row>
    <row r="30" spans="1:8" ht="18" x14ac:dyDescent="0.25">
      <c r="A30" s="4" t="s">
        <v>26</v>
      </c>
      <c r="B30" s="5"/>
      <c r="C30" s="5"/>
      <c r="D30" s="5"/>
      <c r="E30" s="5"/>
      <c r="F30" s="5"/>
      <c r="G30" s="6"/>
      <c r="H30" s="33" t="s">
        <v>3</v>
      </c>
    </row>
    <row r="31" spans="1:8" ht="51" x14ac:dyDescent="0.25">
      <c r="A31" s="8" t="s">
        <v>4</v>
      </c>
      <c r="B31" s="8" t="s">
        <v>5</v>
      </c>
      <c r="C31" s="9" t="s">
        <v>23</v>
      </c>
      <c r="D31" s="9"/>
      <c r="E31" s="9"/>
      <c r="F31" s="10" t="s">
        <v>7</v>
      </c>
      <c r="G31" s="10" t="s">
        <v>24</v>
      </c>
      <c r="H31" s="33"/>
    </row>
    <row r="32" spans="1:8" ht="25.5" x14ac:dyDescent="0.25">
      <c r="A32" s="11" t="s">
        <v>25</v>
      </c>
      <c r="B32" s="12" t="s">
        <v>10</v>
      </c>
      <c r="C32" s="12" t="s">
        <v>10</v>
      </c>
      <c r="D32" s="12"/>
      <c r="E32" s="12"/>
      <c r="F32" s="12" t="s">
        <v>10</v>
      </c>
      <c r="G32" s="12" t="s">
        <v>10</v>
      </c>
      <c r="H32" s="33"/>
    </row>
    <row r="33" spans="1:8" x14ac:dyDescent="0.25">
      <c r="A33" s="13" t="s">
        <v>11</v>
      </c>
      <c r="B33" s="12"/>
      <c r="C33" s="12"/>
      <c r="D33" s="12"/>
      <c r="E33" s="12"/>
      <c r="F33" s="12"/>
      <c r="G33" s="12"/>
      <c r="H33" s="33"/>
    </row>
    <row r="34" spans="1:8" x14ac:dyDescent="0.25">
      <c r="A34" s="34" t="s">
        <v>12</v>
      </c>
      <c r="B34" s="35">
        <f>[1]Внутренний!E550</f>
        <v>9345.5399999999991</v>
      </c>
      <c r="C34" s="16">
        <f>B34+(1.5*J10)</f>
        <v>9345.5399999999991</v>
      </c>
      <c r="D34" s="16" t="e">
        <f>('[2]СПК, комплектующие, МПК'!#REF!*3)+C34</f>
        <v>#REF!</v>
      </c>
      <c r="E34" s="16" t="e">
        <f>('[2]СПК, комплектующие, МПК'!#REF!*3)+D34</f>
        <v>#REF!</v>
      </c>
      <c r="F34" s="15">
        <f>B34+(3*J11)</f>
        <v>9345.5399999999991</v>
      </c>
      <c r="G34" s="15">
        <f>B34+(3*J12)</f>
        <v>9345.5399999999991</v>
      </c>
      <c r="H34" s="36" t="s">
        <v>13</v>
      </c>
    </row>
    <row r="35" spans="1:8" x14ac:dyDescent="0.25">
      <c r="A35" s="32"/>
      <c r="B35" s="32"/>
      <c r="C35" s="32"/>
      <c r="D35" s="32"/>
      <c r="E35" s="32"/>
      <c r="F35" s="32"/>
      <c r="G35" s="32"/>
      <c r="H35" s="32"/>
    </row>
    <row r="36" spans="1:8" ht="18" x14ac:dyDescent="0.25">
      <c r="A36" s="40" t="s">
        <v>27</v>
      </c>
      <c r="B36" s="40"/>
      <c r="C36" s="40"/>
      <c r="D36" s="40"/>
      <c r="E36" s="40"/>
      <c r="F36" s="40"/>
      <c r="G36" s="40"/>
      <c r="H36" s="40"/>
    </row>
    <row r="37" spans="1:8" x14ac:dyDescent="0.25">
      <c r="A37" s="41" t="s">
        <v>4</v>
      </c>
      <c r="B37" s="42" t="s">
        <v>5</v>
      </c>
      <c r="C37" s="43"/>
      <c r="D37" s="43"/>
      <c r="E37" s="44"/>
      <c r="F37" s="45" t="s">
        <v>28</v>
      </c>
      <c r="G37" s="46"/>
      <c r="H37" s="47"/>
    </row>
    <row r="38" spans="1:8" ht="25.5" x14ac:dyDescent="0.25">
      <c r="A38" s="11" t="s">
        <v>29</v>
      </c>
      <c r="B38" s="24" t="s">
        <v>10</v>
      </c>
      <c r="C38" s="25"/>
      <c r="D38" s="25"/>
      <c r="E38" s="26"/>
      <c r="F38" s="45"/>
      <c r="G38" s="46"/>
      <c r="H38" s="47"/>
    </row>
    <row r="39" spans="1:8" x14ac:dyDescent="0.25">
      <c r="A39" s="13" t="s">
        <v>11</v>
      </c>
      <c r="B39" s="28"/>
      <c r="C39" s="29"/>
      <c r="D39" s="29"/>
      <c r="E39" s="30"/>
      <c r="F39" s="45"/>
      <c r="G39" s="46"/>
      <c r="H39" s="47"/>
    </row>
    <row r="40" spans="1:8" x14ac:dyDescent="0.25">
      <c r="A40" s="14" t="s">
        <v>12</v>
      </c>
      <c r="B40" s="48">
        <f>[1]Внутренний!E530</f>
        <v>9600</v>
      </c>
      <c r="C40" s="49"/>
      <c r="D40" s="49"/>
      <c r="E40" s="50"/>
      <c r="F40" s="45"/>
      <c r="G40" s="46"/>
      <c r="H40" s="47"/>
    </row>
    <row r="41" spans="1:8" x14ac:dyDescent="0.25">
      <c r="A41" s="14" t="s">
        <v>14</v>
      </c>
      <c r="B41" s="48">
        <f>[1]Внутренний!E531</f>
        <v>11040</v>
      </c>
      <c r="C41" s="49"/>
      <c r="D41" s="49"/>
      <c r="E41" s="50"/>
      <c r="F41" s="51"/>
      <c r="G41" s="52"/>
      <c r="H41" s="53"/>
    </row>
    <row r="42" spans="1:8" x14ac:dyDescent="0.25">
      <c r="A42" s="32"/>
      <c r="B42" s="32"/>
      <c r="C42" s="32"/>
      <c r="D42" s="32"/>
      <c r="E42" s="32"/>
      <c r="F42" s="32"/>
      <c r="G42" s="32"/>
      <c r="H42" s="32"/>
    </row>
    <row r="43" spans="1:8" ht="18" x14ac:dyDescent="0.25">
      <c r="A43" s="4" t="s">
        <v>30</v>
      </c>
      <c r="B43" s="5"/>
      <c r="C43" s="5"/>
      <c r="D43" s="5"/>
      <c r="E43" s="5"/>
      <c r="F43" s="5"/>
      <c r="G43" s="6"/>
      <c r="H43" s="33" t="s">
        <v>31</v>
      </c>
    </row>
    <row r="44" spans="1:8" ht="51" x14ac:dyDescent="0.25">
      <c r="A44" s="8" t="s">
        <v>4</v>
      </c>
      <c r="B44" s="8" t="s">
        <v>5</v>
      </c>
      <c r="C44" s="9" t="s">
        <v>23</v>
      </c>
      <c r="D44" s="9"/>
      <c r="E44" s="9"/>
      <c r="F44" s="10" t="s">
        <v>7</v>
      </c>
      <c r="G44" s="10" t="s">
        <v>24</v>
      </c>
      <c r="H44" s="33"/>
    </row>
    <row r="45" spans="1:8" ht="25.5" x14ac:dyDescent="0.25">
      <c r="A45" s="11" t="s">
        <v>29</v>
      </c>
      <c r="B45" s="12" t="s">
        <v>10</v>
      </c>
      <c r="C45" s="12" t="s">
        <v>10</v>
      </c>
      <c r="D45" s="12"/>
      <c r="E45" s="12"/>
      <c r="F45" s="12" t="s">
        <v>10</v>
      </c>
      <c r="G45" s="12" t="s">
        <v>10</v>
      </c>
      <c r="H45" s="33"/>
    </row>
    <row r="46" spans="1:8" x14ac:dyDescent="0.25">
      <c r="A46" s="13" t="s">
        <v>11</v>
      </c>
      <c r="B46" s="12"/>
      <c r="C46" s="12"/>
      <c r="D46" s="12"/>
      <c r="E46" s="12"/>
      <c r="F46" s="12"/>
      <c r="G46" s="12"/>
      <c r="H46" s="33"/>
    </row>
    <row r="47" spans="1:8" x14ac:dyDescent="0.25">
      <c r="A47" s="14" t="s">
        <v>12</v>
      </c>
      <c r="B47" s="35">
        <f>[1]Внутренний!E545+[1]Внутренний!E580</f>
        <v>10692</v>
      </c>
      <c r="C47" s="16">
        <f>B47+(2*J47)</f>
        <v>10692</v>
      </c>
      <c r="D47" s="16" t="e">
        <f>('[2]СПК, комплектующие, МПК'!#REF!*3)+C47</f>
        <v>#REF!</v>
      </c>
      <c r="E47" s="16" t="e">
        <f>('[2]СПК, комплектующие, МПК'!#REF!*3)+D47</f>
        <v>#REF!</v>
      </c>
      <c r="F47" s="15">
        <f>B47+(4*J48)</f>
        <v>10692</v>
      </c>
      <c r="G47" s="15">
        <f>B47+(4*J49)</f>
        <v>10692</v>
      </c>
      <c r="H47" s="17" t="s">
        <v>32</v>
      </c>
    </row>
    <row r="48" spans="1:8" x14ac:dyDescent="0.25">
      <c r="A48" s="14" t="s">
        <v>14</v>
      </c>
      <c r="B48" s="35">
        <f>[1]Внутренний!E545+[1]Внутренний!E546+[1]Внутренний!E580+[1]Внутренний!E581</f>
        <v>13878</v>
      </c>
      <c r="C48" s="16">
        <f>B48+(3*J47)</f>
        <v>13878</v>
      </c>
      <c r="D48" s="16" t="e">
        <f>('[2]СПК, комплектующие, МПК'!#REF!*3)+C48</f>
        <v>#REF!</v>
      </c>
      <c r="E48" s="16" t="e">
        <f>('[2]СПК, комплектующие, МПК'!#REF!*3)+D48</f>
        <v>#REF!</v>
      </c>
      <c r="F48" s="15">
        <f>B48+(6*J48)</f>
        <v>13878</v>
      </c>
      <c r="G48" s="15">
        <f>B48+(6*J49)</f>
        <v>13878</v>
      </c>
      <c r="H48" s="17" t="s">
        <v>13</v>
      </c>
    </row>
    <row r="49" spans="1:8" x14ac:dyDescent="0.25">
      <c r="A49" s="14" t="s">
        <v>16</v>
      </c>
      <c r="B49" s="35">
        <f>[1]Внутренний!E545+[1]Внутренний!E546+[1]Внутренний!E546+[1]Внутренний!E580+[1]Внутренний!E581+[1]Внутренний!E581</f>
        <v>17064</v>
      </c>
      <c r="C49" s="16">
        <f>B49+(4*J47)</f>
        <v>17064</v>
      </c>
      <c r="D49" s="16" t="e">
        <f>('[2]СПК, комплектующие, МПК'!#REF!*3)+C49</f>
        <v>#REF!</v>
      </c>
      <c r="E49" s="16" t="e">
        <f>('[2]СПК, комплектующие, МПК'!#REF!*3)+D49</f>
        <v>#REF!</v>
      </c>
      <c r="F49" s="15">
        <f>B49+(8*J48)</f>
        <v>17064</v>
      </c>
      <c r="G49" s="15">
        <f>B49+(8*J49)</f>
        <v>17064</v>
      </c>
      <c r="H49" s="17" t="s">
        <v>15</v>
      </c>
    </row>
    <row r="50" spans="1:8" x14ac:dyDescent="0.25">
      <c r="A50" s="32"/>
      <c r="B50" s="32"/>
      <c r="C50" s="32"/>
      <c r="D50" s="32"/>
      <c r="E50" s="32"/>
      <c r="F50" s="32"/>
      <c r="G50" s="32"/>
      <c r="H50" s="32"/>
    </row>
    <row r="51" spans="1:8" ht="18" x14ac:dyDescent="0.25">
      <c r="A51" s="4" t="s">
        <v>33</v>
      </c>
      <c r="B51" s="5"/>
      <c r="C51" s="5"/>
      <c r="D51" s="5"/>
      <c r="E51" s="5"/>
      <c r="F51" s="5"/>
      <c r="G51" s="6"/>
      <c r="H51" s="33" t="s">
        <v>3</v>
      </c>
    </row>
    <row r="52" spans="1:8" ht="51" x14ac:dyDescent="0.25">
      <c r="A52" s="8" t="s">
        <v>4</v>
      </c>
      <c r="B52" s="8" t="s">
        <v>5</v>
      </c>
      <c r="C52" s="9" t="s">
        <v>23</v>
      </c>
      <c r="D52" s="9"/>
      <c r="E52" s="9"/>
      <c r="F52" s="10" t="s">
        <v>7</v>
      </c>
      <c r="G52" s="10" t="s">
        <v>24</v>
      </c>
      <c r="H52" s="33"/>
    </row>
    <row r="53" spans="1:8" ht="25.5" x14ac:dyDescent="0.25">
      <c r="A53" s="11" t="s">
        <v>29</v>
      </c>
      <c r="B53" s="12" t="s">
        <v>10</v>
      </c>
      <c r="C53" s="12" t="s">
        <v>10</v>
      </c>
      <c r="D53" s="12"/>
      <c r="E53" s="12"/>
      <c r="F53" s="12" t="s">
        <v>10</v>
      </c>
      <c r="G53" s="12" t="s">
        <v>10</v>
      </c>
      <c r="H53" s="33"/>
    </row>
    <row r="54" spans="1:8" x14ac:dyDescent="0.25">
      <c r="A54" s="13" t="s">
        <v>11</v>
      </c>
      <c r="B54" s="12"/>
      <c r="C54" s="12"/>
      <c r="D54" s="12"/>
      <c r="E54" s="12"/>
      <c r="F54" s="12"/>
      <c r="G54" s="12"/>
      <c r="H54" s="33"/>
    </row>
    <row r="55" spans="1:8" x14ac:dyDescent="0.25">
      <c r="A55" s="14" t="s">
        <v>12</v>
      </c>
      <c r="B55" s="35">
        <f>[1]Внутренний!E566</f>
        <v>7668</v>
      </c>
      <c r="C55" s="16">
        <f>B55+(1.5*J55)</f>
        <v>7668</v>
      </c>
      <c r="D55" s="16" t="e">
        <f>('[2]СПК, комплектующие, МПК'!#REF!*3)+C55</f>
        <v>#REF!</v>
      </c>
      <c r="E55" s="16" t="e">
        <f>('[2]СПК, комплектующие, МПК'!#REF!*3)+D55</f>
        <v>#REF!</v>
      </c>
      <c r="F55" s="15">
        <f>B55+(3*J56)</f>
        <v>7668</v>
      </c>
      <c r="G55" s="15">
        <f>B55+(3*J57)</f>
        <v>7668</v>
      </c>
      <c r="H55" s="17" t="s">
        <v>13</v>
      </c>
    </row>
    <row r="56" spans="1:8" x14ac:dyDescent="0.25">
      <c r="A56" s="14" t="s">
        <v>14</v>
      </c>
      <c r="B56" s="35">
        <f>[1]Внутренний!E566+[1]Внутренний!E567</f>
        <v>9888</v>
      </c>
      <c r="C56" s="16">
        <f>B56+(2*J55)</f>
        <v>9888</v>
      </c>
      <c r="D56" s="16" t="e">
        <f>('[2]СПК, комплектующие, МПК'!#REF!*3)+C56</f>
        <v>#REF!</v>
      </c>
      <c r="E56" s="16" t="e">
        <f>('[2]СПК, комплектующие, МПК'!#REF!*3)+D56</f>
        <v>#REF!</v>
      </c>
      <c r="F56" s="15">
        <f>B56+(4*J56)</f>
        <v>9888</v>
      </c>
      <c r="G56" s="15">
        <f>B56+(4*J57)</f>
        <v>9888</v>
      </c>
      <c r="H56" s="17" t="s">
        <v>15</v>
      </c>
    </row>
    <row r="57" spans="1:8" x14ac:dyDescent="0.25">
      <c r="A57" s="14" t="s">
        <v>16</v>
      </c>
      <c r="B57" s="35">
        <f>[1]Внутренний!E566+[1]Внутренний!E567+[1]Внутренний!E567</f>
        <v>12108</v>
      </c>
      <c r="C57" s="16">
        <f>B57+(2.5*J55)</f>
        <v>12108</v>
      </c>
      <c r="D57" s="16" t="e">
        <f>('[2]СПК, комплектующие, МПК'!#REF!*3)+C57</f>
        <v>#REF!</v>
      </c>
      <c r="E57" s="16" t="e">
        <f>('[2]СПК, комплектующие, МПК'!#REF!*3)+D57</f>
        <v>#REF!</v>
      </c>
      <c r="F57" s="15">
        <f>B57+(5*J56)</f>
        <v>12108</v>
      </c>
      <c r="G57" s="15">
        <f>B57+(5*J57)</f>
        <v>12108</v>
      </c>
      <c r="H57" s="17" t="s">
        <v>17</v>
      </c>
    </row>
    <row r="58" spans="1:8" x14ac:dyDescent="0.25">
      <c r="A58" s="14" t="s">
        <v>18</v>
      </c>
      <c r="B58" s="35">
        <f>[1]Внутренний!E566+[1]Внутренний!E567+[1]Внутренний!E567+[1]Внутренний!E567</f>
        <v>14328</v>
      </c>
      <c r="C58" s="16">
        <f>B58+(3*J55)</f>
        <v>14328</v>
      </c>
      <c r="D58" s="16" t="e">
        <f>('[2]СПК, комплектующие, МПК'!#REF!*3)+C58</f>
        <v>#REF!</v>
      </c>
      <c r="E58" s="16" t="e">
        <f>('[2]СПК, комплектующие, МПК'!#REF!*3)+D58</f>
        <v>#REF!</v>
      </c>
      <c r="F58" s="15">
        <f>B58+(6*J56)</f>
        <v>14328</v>
      </c>
      <c r="G58" s="15">
        <f>B58+(6*J57)</f>
        <v>14328</v>
      </c>
      <c r="H58" s="17" t="s">
        <v>19</v>
      </c>
    </row>
    <row r="59" spans="1:8" x14ac:dyDescent="0.25">
      <c r="A59" s="32"/>
      <c r="B59" s="32"/>
      <c r="C59" s="32"/>
      <c r="D59" s="32"/>
      <c r="E59" s="32"/>
      <c r="F59" s="32"/>
      <c r="G59" s="32"/>
      <c r="H59" s="32"/>
    </row>
    <row r="60" spans="1:8" ht="18" x14ac:dyDescent="0.25">
      <c r="A60" s="4" t="s">
        <v>34</v>
      </c>
      <c r="B60" s="5"/>
      <c r="C60" s="5"/>
      <c r="D60" s="5"/>
      <c r="E60" s="5"/>
      <c r="F60" s="5"/>
      <c r="G60" s="6"/>
      <c r="H60" s="33" t="s">
        <v>3</v>
      </c>
    </row>
    <row r="61" spans="1:8" ht="51" x14ac:dyDescent="0.25">
      <c r="A61" s="8" t="s">
        <v>4</v>
      </c>
      <c r="B61" s="8" t="s">
        <v>5</v>
      </c>
      <c r="C61" s="9" t="s">
        <v>23</v>
      </c>
      <c r="D61" s="9"/>
      <c r="E61" s="9"/>
      <c r="F61" s="10" t="s">
        <v>7</v>
      </c>
      <c r="G61" s="10" t="s">
        <v>24</v>
      </c>
      <c r="H61" s="33"/>
    </row>
    <row r="62" spans="1:8" ht="25.5" x14ac:dyDescent="0.25">
      <c r="A62" s="11" t="s">
        <v>29</v>
      </c>
      <c r="B62" s="12" t="s">
        <v>10</v>
      </c>
      <c r="C62" s="12" t="s">
        <v>10</v>
      </c>
      <c r="D62" s="12"/>
      <c r="E62" s="12"/>
      <c r="F62" s="12" t="s">
        <v>10</v>
      </c>
      <c r="G62" s="12" t="s">
        <v>10</v>
      </c>
      <c r="H62" s="33"/>
    </row>
    <row r="63" spans="1:8" x14ac:dyDescent="0.25">
      <c r="A63" s="13" t="s">
        <v>11</v>
      </c>
      <c r="B63" s="12"/>
      <c r="C63" s="12"/>
      <c r="D63" s="12"/>
      <c r="E63" s="12"/>
      <c r="F63" s="12"/>
      <c r="G63" s="12"/>
      <c r="H63" s="33"/>
    </row>
    <row r="64" spans="1:8" x14ac:dyDescent="0.25">
      <c r="A64" s="14" t="s">
        <v>12</v>
      </c>
      <c r="B64" s="35">
        <f>[1]Внутренний!E568</f>
        <v>8640</v>
      </c>
      <c r="C64" s="16">
        <f>B64+(1.5*J64)</f>
        <v>8640</v>
      </c>
      <c r="D64" s="16" t="e">
        <f>('[2]СПК, комплектующие, МПК'!#REF!*3)+C64</f>
        <v>#REF!</v>
      </c>
      <c r="E64" s="16" t="e">
        <f>('[2]СПК, комплектующие, МПК'!#REF!*3)+D64</f>
        <v>#REF!</v>
      </c>
      <c r="F64" s="15">
        <f>B64+(3*J65)</f>
        <v>8640</v>
      </c>
      <c r="G64" s="15">
        <f>B64+(3*J66)</f>
        <v>8640</v>
      </c>
      <c r="H64" s="17" t="s">
        <v>13</v>
      </c>
    </row>
    <row r="65" spans="1:8" x14ac:dyDescent="0.25">
      <c r="A65" s="14" t="s">
        <v>14</v>
      </c>
      <c r="B65" s="35">
        <f>[1]Внутренний!E568+[1]Внутренний!E569</f>
        <v>11376</v>
      </c>
      <c r="C65" s="16">
        <f>B65+(2*J64)</f>
        <v>11376</v>
      </c>
      <c r="D65" s="16" t="e">
        <f>('[2]СПК, комплектующие, МПК'!#REF!*3)+C65</f>
        <v>#REF!</v>
      </c>
      <c r="E65" s="16" t="e">
        <f>('[2]СПК, комплектующие, МПК'!#REF!*3)+D65</f>
        <v>#REF!</v>
      </c>
      <c r="F65" s="15">
        <f>B65+(4*J65)</f>
        <v>11376</v>
      </c>
      <c r="G65" s="15">
        <f>B65+(4*J66)</f>
        <v>11376</v>
      </c>
      <c r="H65" s="17" t="s">
        <v>15</v>
      </c>
    </row>
    <row r="66" spans="1:8" x14ac:dyDescent="0.25">
      <c r="A66" s="14" t="s">
        <v>16</v>
      </c>
      <c r="B66" s="35">
        <f>[1]Внутренний!E568+[1]Внутренний!E569+[1]Внутренний!E569</f>
        <v>14112</v>
      </c>
      <c r="C66" s="16">
        <f>B66+(2.5*J64)</f>
        <v>14112</v>
      </c>
      <c r="D66" s="16" t="e">
        <f>('[2]СПК, комплектующие, МПК'!#REF!*3)+C66</f>
        <v>#REF!</v>
      </c>
      <c r="E66" s="16" t="e">
        <f>('[2]СПК, комплектующие, МПК'!#REF!*3)+D66</f>
        <v>#REF!</v>
      </c>
      <c r="F66" s="15">
        <f>B66+(5*J65)</f>
        <v>14112</v>
      </c>
      <c r="G66" s="15">
        <f>B66+(5*J66)</f>
        <v>14112</v>
      </c>
      <c r="H66" s="17" t="s">
        <v>17</v>
      </c>
    </row>
    <row r="67" spans="1:8" x14ac:dyDescent="0.25">
      <c r="A67" s="14" t="s">
        <v>18</v>
      </c>
      <c r="B67" s="35">
        <f>[1]Внутренний!E568+[1]Внутренний!E569+[1]Внутренний!E569+[1]Внутренний!E569</f>
        <v>16848</v>
      </c>
      <c r="C67" s="16">
        <f>B67+(3*J64)</f>
        <v>16848</v>
      </c>
      <c r="D67" s="16" t="e">
        <f>('[2]СПК, комплектующие, МПК'!#REF!*3)+C67</f>
        <v>#REF!</v>
      </c>
      <c r="E67" s="16" t="e">
        <f>('[2]СПК, комплектующие, МПК'!#REF!*3)+D67</f>
        <v>#REF!</v>
      </c>
      <c r="F67" s="15">
        <f>B67+(6*J65)</f>
        <v>16848</v>
      </c>
      <c r="G67" s="15">
        <f>B67+(6*J66)</f>
        <v>16848</v>
      </c>
      <c r="H67" s="17" t="s">
        <v>19</v>
      </c>
    </row>
    <row r="68" spans="1:8" x14ac:dyDescent="0.25">
      <c r="A68" s="32"/>
      <c r="B68" s="32"/>
      <c r="C68" s="32"/>
      <c r="D68" s="32"/>
      <c r="E68" s="32"/>
      <c r="F68" s="32"/>
      <c r="G68" s="32"/>
      <c r="H68" s="32"/>
    </row>
    <row r="69" spans="1:8" ht="18" x14ac:dyDescent="0.25">
      <c r="A69" s="4" t="s">
        <v>35</v>
      </c>
      <c r="B69" s="5"/>
      <c r="C69" s="5"/>
      <c r="D69" s="5"/>
      <c r="E69" s="5"/>
      <c r="F69" s="5"/>
      <c r="G69" s="6"/>
      <c r="H69" s="33" t="s">
        <v>3</v>
      </c>
    </row>
    <row r="70" spans="1:8" ht="51" x14ac:dyDescent="0.25">
      <c r="A70" s="8" t="s">
        <v>4</v>
      </c>
      <c r="B70" s="8" t="s">
        <v>5</v>
      </c>
      <c r="C70" s="9" t="s">
        <v>23</v>
      </c>
      <c r="D70" s="9"/>
      <c r="E70" s="9"/>
      <c r="F70" s="10" t="s">
        <v>7</v>
      </c>
      <c r="G70" s="10" t="s">
        <v>24</v>
      </c>
      <c r="H70" s="33"/>
    </row>
    <row r="71" spans="1:8" ht="25.5" x14ac:dyDescent="0.25">
      <c r="A71" s="11" t="s">
        <v>36</v>
      </c>
      <c r="B71" s="12" t="s">
        <v>10</v>
      </c>
      <c r="C71" s="12" t="s">
        <v>10</v>
      </c>
      <c r="D71" s="12"/>
      <c r="E71" s="12"/>
      <c r="F71" s="12" t="s">
        <v>10</v>
      </c>
      <c r="G71" s="12" t="s">
        <v>10</v>
      </c>
      <c r="H71" s="33"/>
    </row>
    <row r="72" spans="1:8" x14ac:dyDescent="0.25">
      <c r="A72" s="13" t="s">
        <v>11</v>
      </c>
      <c r="B72" s="12"/>
      <c r="C72" s="12"/>
      <c r="D72" s="12"/>
      <c r="E72" s="12"/>
      <c r="F72" s="12"/>
      <c r="G72" s="12"/>
      <c r="H72" s="33"/>
    </row>
    <row r="73" spans="1:8" x14ac:dyDescent="0.25">
      <c r="A73" s="14" t="s">
        <v>12</v>
      </c>
      <c r="B73" s="35">
        <f>[1]Внутренний!E547</f>
        <v>7945.8</v>
      </c>
      <c r="C73" s="16">
        <f>B73+(1.5*J73)</f>
        <v>7945.8</v>
      </c>
      <c r="D73" s="16" t="e">
        <f>('[2]СПК, комплектующие, МПК'!#REF!*3)+C73</f>
        <v>#REF!</v>
      </c>
      <c r="E73" s="16" t="e">
        <f>('[2]СПК, комплектующие, МПК'!#REF!*3)+D73</f>
        <v>#REF!</v>
      </c>
      <c r="F73" s="15">
        <f>B73+(3*J74)</f>
        <v>7945.8</v>
      </c>
      <c r="G73" s="15">
        <f>B73+(3*J75)</f>
        <v>7945.8</v>
      </c>
      <c r="H73" s="17" t="s">
        <v>13</v>
      </c>
    </row>
    <row r="74" spans="1:8" x14ac:dyDescent="0.25">
      <c r="A74" s="14" t="s">
        <v>14</v>
      </c>
      <c r="B74" s="35">
        <f>[1]Внутренний!E547+[1]Внутренний!E548</f>
        <v>9799.41</v>
      </c>
      <c r="C74" s="16">
        <f>B74+(2*J73)</f>
        <v>9799.41</v>
      </c>
      <c r="D74" s="16" t="e">
        <f>('[2]СПК, комплектующие, МПК'!#REF!*3)+C74</f>
        <v>#REF!</v>
      </c>
      <c r="E74" s="16" t="e">
        <f>('[2]СПК, комплектующие, МПК'!#REF!*3)+D74</f>
        <v>#REF!</v>
      </c>
      <c r="F74" s="15">
        <f>B74+(4*J74)</f>
        <v>9799.41</v>
      </c>
      <c r="G74" s="15">
        <f>B74+(4*J75)</f>
        <v>9799.41</v>
      </c>
      <c r="H74" s="17" t="s">
        <v>15</v>
      </c>
    </row>
    <row r="75" spans="1:8" x14ac:dyDescent="0.25">
      <c r="A75" s="14" t="s">
        <v>16</v>
      </c>
      <c r="B75" s="35">
        <f>[1]Внутренний!E547+[1]Внутренний!E548+[1]Внутренний!E548</f>
        <v>11653.02</v>
      </c>
      <c r="C75" s="16">
        <f>B75+(2.5*J73)</f>
        <v>11653.02</v>
      </c>
      <c r="D75" s="16" t="e">
        <f>('[2]СПК, комплектующие, МПК'!#REF!*3)+C75</f>
        <v>#REF!</v>
      </c>
      <c r="E75" s="16" t="e">
        <f>('[2]СПК, комплектующие, МПК'!#REF!*3)+D75</f>
        <v>#REF!</v>
      </c>
      <c r="F75" s="15">
        <f>B75+(5*J74)</f>
        <v>11653.02</v>
      </c>
      <c r="G75" s="15">
        <f>B75+(5*J75)</f>
        <v>11653.02</v>
      </c>
      <c r="H75" s="17" t="s">
        <v>17</v>
      </c>
    </row>
    <row r="76" spans="1:8" x14ac:dyDescent="0.25">
      <c r="A76" s="14" t="s">
        <v>18</v>
      </c>
      <c r="B76" s="35">
        <f>[1]Внутренний!E547+[1]Внутренний!E548+[1]Внутренний!E548+[1]Внутренний!E548+[1]Внутренний!E548</f>
        <v>15360.240000000002</v>
      </c>
      <c r="C76" s="16">
        <f>B76+(3*J73)</f>
        <v>15360.240000000002</v>
      </c>
      <c r="D76" s="16" t="e">
        <f>('[2]СПК, комплектующие, МПК'!#REF!*3)+C76</f>
        <v>#REF!</v>
      </c>
      <c r="E76" s="16" t="e">
        <f>('[2]СПК, комплектующие, МПК'!#REF!*3)+D76</f>
        <v>#REF!</v>
      </c>
      <c r="F76" s="15">
        <f>B76+(6*J74)</f>
        <v>15360.240000000002</v>
      </c>
      <c r="G76" s="15">
        <f>B76+(6*J75)</f>
        <v>15360.240000000002</v>
      </c>
      <c r="H76" s="17" t="s">
        <v>19</v>
      </c>
    </row>
    <row r="77" spans="1:8" x14ac:dyDescent="0.25">
      <c r="A77" s="32"/>
      <c r="B77" s="32"/>
      <c r="C77" s="32"/>
      <c r="D77" s="32"/>
      <c r="E77" s="32"/>
      <c r="F77" s="32"/>
      <c r="G77" s="32"/>
      <c r="H77" s="32"/>
    </row>
    <row r="78" spans="1:8" ht="18" x14ac:dyDescent="0.25">
      <c r="A78" s="4" t="s">
        <v>37</v>
      </c>
      <c r="B78" s="5"/>
      <c r="C78" s="5"/>
      <c r="D78" s="5"/>
      <c r="E78" s="5"/>
      <c r="F78" s="5"/>
      <c r="G78" s="6"/>
      <c r="H78" s="33" t="s">
        <v>3</v>
      </c>
    </row>
    <row r="79" spans="1:8" ht="51" x14ac:dyDescent="0.25">
      <c r="A79" s="8" t="s">
        <v>4</v>
      </c>
      <c r="B79" s="8" t="s">
        <v>5</v>
      </c>
      <c r="C79" s="9" t="s">
        <v>23</v>
      </c>
      <c r="D79" s="9"/>
      <c r="E79" s="9"/>
      <c r="F79" s="10" t="s">
        <v>7</v>
      </c>
      <c r="G79" s="10" t="s">
        <v>24</v>
      </c>
      <c r="H79" s="33"/>
    </row>
    <row r="80" spans="1:8" ht="25.5" x14ac:dyDescent="0.25">
      <c r="A80" s="11" t="s">
        <v>38</v>
      </c>
      <c r="B80" s="12" t="s">
        <v>10</v>
      </c>
      <c r="C80" s="12" t="s">
        <v>10</v>
      </c>
      <c r="D80" s="12"/>
      <c r="E80" s="12"/>
      <c r="F80" s="12" t="s">
        <v>10</v>
      </c>
      <c r="G80" s="12" t="s">
        <v>10</v>
      </c>
      <c r="H80" s="33"/>
    </row>
    <row r="81" spans="1:8" x14ac:dyDescent="0.25">
      <c r="A81" s="13" t="s">
        <v>11</v>
      </c>
      <c r="B81" s="12"/>
      <c r="C81" s="12"/>
      <c r="D81" s="12"/>
      <c r="E81" s="12"/>
      <c r="F81" s="12"/>
      <c r="G81" s="12"/>
      <c r="H81" s="33"/>
    </row>
    <row r="82" spans="1:8" x14ac:dyDescent="0.25">
      <c r="A82" s="14" t="s">
        <v>12</v>
      </c>
      <c r="B82" s="35">
        <f>[1]Внутренний!E538</f>
        <v>7720.7999999999993</v>
      </c>
      <c r="C82" s="16">
        <f>B82+(1.5*J73)</f>
        <v>7720.7999999999993</v>
      </c>
      <c r="D82" s="16" t="e">
        <f>('[2]СПК, комплектующие, МПК'!#REF!*3)+C82</f>
        <v>#REF!</v>
      </c>
      <c r="E82" s="16" t="e">
        <f>('[2]СПК, комплектующие, МПК'!#REF!*3)+D82</f>
        <v>#REF!</v>
      </c>
      <c r="F82" s="15">
        <f>B82+(3*J74)</f>
        <v>7720.7999999999993</v>
      </c>
      <c r="G82" s="15">
        <f>B82+(3*J75)</f>
        <v>7720.7999999999993</v>
      </c>
      <c r="H82" s="17" t="s">
        <v>13</v>
      </c>
    </row>
    <row r="83" spans="1:8" x14ac:dyDescent="0.25">
      <c r="A83" s="14" t="s">
        <v>14</v>
      </c>
      <c r="B83" s="35">
        <f>[1]Внутренний!E538+[1]Внутренний!E539</f>
        <v>9496.7999999999993</v>
      </c>
      <c r="C83" s="16">
        <f>B83+(2*J73)</f>
        <v>9496.7999999999993</v>
      </c>
      <c r="D83" s="16" t="e">
        <f>('[2]СПК, комплектующие, МПК'!#REF!*3)+C83</f>
        <v>#REF!</v>
      </c>
      <c r="E83" s="16" t="e">
        <f>('[2]СПК, комплектующие, МПК'!#REF!*3)+D83</f>
        <v>#REF!</v>
      </c>
      <c r="F83" s="15">
        <f>B83+(4*J74)</f>
        <v>9496.7999999999993</v>
      </c>
      <c r="G83" s="15">
        <f>B83+(4*J75)</f>
        <v>9496.7999999999993</v>
      </c>
      <c r="H83" s="17" t="s">
        <v>15</v>
      </c>
    </row>
    <row r="84" spans="1:8" x14ac:dyDescent="0.25">
      <c r="A84" s="14" t="s">
        <v>16</v>
      </c>
      <c r="B84" s="35">
        <f>[1]Внутренний!E538+[1]Внутренний!E539+[1]Внутренний!E539</f>
        <v>11272.8</v>
      </c>
      <c r="C84" s="16">
        <f>B84+(2.5*J73)</f>
        <v>11272.8</v>
      </c>
      <c r="D84" s="16" t="e">
        <f>('[2]СПК, комплектующие, МПК'!#REF!*3)+C84</f>
        <v>#REF!</v>
      </c>
      <c r="E84" s="16" t="e">
        <f>('[2]СПК, комплектующие, МПК'!#REF!*3)+D84</f>
        <v>#REF!</v>
      </c>
      <c r="F84" s="15">
        <f>B84+(5*J74)</f>
        <v>11272.8</v>
      </c>
      <c r="G84" s="15">
        <f>B84+(5*J75)</f>
        <v>11272.8</v>
      </c>
      <c r="H84" s="17" t="s">
        <v>17</v>
      </c>
    </row>
    <row r="85" spans="1:8" x14ac:dyDescent="0.25">
      <c r="A85" s="14" t="s">
        <v>18</v>
      </c>
      <c r="B85" s="35">
        <f>[1]Внутренний!E538+[1]Внутренний!E539+[1]Внутренний!E539+[1]Внутренний!E539</f>
        <v>13048.8</v>
      </c>
      <c r="C85" s="16">
        <f>B85+(3*J73)</f>
        <v>13048.8</v>
      </c>
      <c r="D85" s="16" t="e">
        <f>('[2]СПК, комплектующие, МПК'!#REF!*3)+C85</f>
        <v>#REF!</v>
      </c>
      <c r="E85" s="16" t="e">
        <f>('[2]СПК, комплектующие, МПК'!#REF!*3)+D85</f>
        <v>#REF!</v>
      </c>
      <c r="F85" s="15">
        <f>B85+(6*J74)</f>
        <v>13048.8</v>
      </c>
      <c r="G85" s="15">
        <f>B85+(6*J75)</f>
        <v>13048.8</v>
      </c>
      <c r="H85" s="17" t="s">
        <v>19</v>
      </c>
    </row>
    <row r="86" spans="1:8" x14ac:dyDescent="0.25">
      <c r="A86" s="32"/>
      <c r="B86" s="32"/>
      <c r="C86" s="32"/>
      <c r="D86" s="32"/>
      <c r="E86" s="32"/>
      <c r="F86" s="32"/>
      <c r="G86" s="32"/>
      <c r="H86" s="32"/>
    </row>
    <row r="87" spans="1:8" ht="18" x14ac:dyDescent="0.25">
      <c r="A87" s="4" t="s">
        <v>39</v>
      </c>
      <c r="B87" s="5"/>
      <c r="C87" s="5"/>
      <c r="D87" s="5"/>
      <c r="E87" s="5"/>
      <c r="F87" s="5"/>
      <c r="G87" s="6"/>
      <c r="H87" s="54" t="s">
        <v>3</v>
      </c>
    </row>
    <row r="88" spans="1:8" ht="51" x14ac:dyDescent="0.25">
      <c r="A88" s="8" t="s">
        <v>4</v>
      </c>
      <c r="B88" s="8" t="s">
        <v>5</v>
      </c>
      <c r="C88" s="9" t="s">
        <v>23</v>
      </c>
      <c r="D88" s="9"/>
      <c r="E88" s="9"/>
      <c r="F88" s="10" t="s">
        <v>7</v>
      </c>
      <c r="G88" s="10" t="s">
        <v>24</v>
      </c>
      <c r="H88" s="54"/>
    </row>
    <row r="89" spans="1:8" ht="25.5" x14ac:dyDescent="0.25">
      <c r="A89" s="11" t="s">
        <v>29</v>
      </c>
      <c r="B89" s="12" t="s">
        <v>10</v>
      </c>
      <c r="C89" s="12" t="s">
        <v>10</v>
      </c>
      <c r="D89" s="12"/>
      <c r="E89" s="12"/>
      <c r="F89" s="12" t="s">
        <v>10</v>
      </c>
      <c r="G89" s="12" t="s">
        <v>10</v>
      </c>
      <c r="H89" s="54"/>
    </row>
    <row r="90" spans="1:8" x14ac:dyDescent="0.25">
      <c r="A90" s="13" t="s">
        <v>11</v>
      </c>
      <c r="B90" s="12"/>
      <c r="C90" s="12"/>
      <c r="D90" s="12"/>
      <c r="E90" s="12"/>
      <c r="F90" s="12"/>
      <c r="G90" s="12"/>
      <c r="H90" s="54"/>
    </row>
    <row r="91" spans="1:8" x14ac:dyDescent="0.25">
      <c r="A91" s="14" t="s">
        <v>12</v>
      </c>
      <c r="B91" s="35">
        <f>[1]Внутренний!E574</f>
        <v>6300</v>
      </c>
      <c r="C91" s="16">
        <f>B91+(1.5*J91)</f>
        <v>6300</v>
      </c>
      <c r="D91" s="16" t="e">
        <f>('[2]СПК, комплектующие, МПК'!#REF!*3)+C91</f>
        <v>#REF!</v>
      </c>
      <c r="E91" s="16" t="e">
        <f>('[2]СПК, комплектующие, МПК'!#REF!*3)+D91</f>
        <v>#REF!</v>
      </c>
      <c r="F91" s="15">
        <f>B91+(3*J92)</f>
        <v>6300</v>
      </c>
      <c r="G91" s="15">
        <f>B91+(3*J93)</f>
        <v>6300</v>
      </c>
      <c r="H91" s="17" t="s">
        <v>13</v>
      </c>
    </row>
    <row r="92" spans="1:8" x14ac:dyDescent="0.25">
      <c r="A92" s="14" t="s">
        <v>14</v>
      </c>
      <c r="B92" s="35">
        <f>[1]Внутренний!E574+[1]Внутренний!E575</f>
        <v>7860</v>
      </c>
      <c r="C92" s="16">
        <f>B92+(2*J91)</f>
        <v>7860</v>
      </c>
      <c r="D92" s="16" t="e">
        <f>('[2]СПК, комплектующие, МПК'!#REF!*3)+C92</f>
        <v>#REF!</v>
      </c>
      <c r="E92" s="16" t="e">
        <f>('[2]СПК, комплектующие, МПК'!#REF!*3)+D92</f>
        <v>#REF!</v>
      </c>
      <c r="F92" s="15">
        <f>B92+(4*J92)</f>
        <v>7860</v>
      </c>
      <c r="G92" s="15">
        <f>B92+(4*J93)</f>
        <v>7860</v>
      </c>
      <c r="H92" s="17" t="s">
        <v>15</v>
      </c>
    </row>
    <row r="93" spans="1:8" x14ac:dyDescent="0.25">
      <c r="A93" s="14" t="s">
        <v>16</v>
      </c>
      <c r="B93" s="35">
        <f>[1]Внутренний!E574+[1]Внутренний!E575+[1]Внутренний!E575</f>
        <v>9420</v>
      </c>
      <c r="C93" s="16">
        <f>B93+(2.5*J91)</f>
        <v>9420</v>
      </c>
      <c r="D93" s="16" t="e">
        <f>('[2]СПК, комплектующие, МПК'!#REF!*3)+C93</f>
        <v>#REF!</v>
      </c>
      <c r="E93" s="16" t="e">
        <f>('[2]СПК, комплектующие, МПК'!#REF!*3)+D93</f>
        <v>#REF!</v>
      </c>
      <c r="F93" s="15">
        <f>B93+(5*J92)</f>
        <v>9420</v>
      </c>
      <c r="G93" s="15">
        <f>B93+(5*J93)</f>
        <v>9420</v>
      </c>
      <c r="H93" s="17" t="s">
        <v>17</v>
      </c>
    </row>
    <row r="94" spans="1:8" x14ac:dyDescent="0.25">
      <c r="A94" s="14" t="s">
        <v>18</v>
      </c>
      <c r="B94" s="35">
        <f>[1]Внутренний!E574+[1]Внутренний!E575+[1]Внутренний!E575+[1]Внутренний!E575</f>
        <v>10980</v>
      </c>
      <c r="C94" s="16">
        <f>B94+(3*J91)</f>
        <v>10980</v>
      </c>
      <c r="D94" s="16" t="e">
        <f>('[2]СПК, комплектующие, МПК'!#REF!*3)+C94</f>
        <v>#REF!</v>
      </c>
      <c r="E94" s="16" t="e">
        <f>('[2]СПК, комплектующие, МПК'!#REF!*3)+D94</f>
        <v>#REF!</v>
      </c>
      <c r="F94" s="15">
        <f>B94+(6*J92)</f>
        <v>10980</v>
      </c>
      <c r="G94" s="15">
        <f>B94+(6*J93)</f>
        <v>10980</v>
      </c>
      <c r="H94" s="17" t="s">
        <v>19</v>
      </c>
    </row>
    <row r="95" spans="1:8" x14ac:dyDescent="0.25">
      <c r="A95" s="32"/>
      <c r="B95" s="32"/>
      <c r="C95" s="32"/>
      <c r="D95" s="32"/>
      <c r="E95" s="32"/>
      <c r="F95" s="32"/>
      <c r="G95" s="32"/>
      <c r="H95" s="32"/>
    </row>
    <row r="96" spans="1:8" ht="18" x14ac:dyDescent="0.25">
      <c r="A96" s="4" t="s">
        <v>40</v>
      </c>
      <c r="B96" s="5"/>
      <c r="C96" s="5"/>
      <c r="D96" s="5"/>
      <c r="E96" s="5"/>
      <c r="F96" s="5"/>
      <c r="G96" s="6"/>
      <c r="H96" s="33" t="s">
        <v>3</v>
      </c>
    </row>
    <row r="97" spans="1:8" ht="51" x14ac:dyDescent="0.25">
      <c r="A97" s="8" t="s">
        <v>4</v>
      </c>
      <c r="B97" s="8" t="s">
        <v>5</v>
      </c>
      <c r="C97" s="9" t="s">
        <v>23</v>
      </c>
      <c r="D97" s="9"/>
      <c r="E97" s="9"/>
      <c r="F97" s="10" t="s">
        <v>7</v>
      </c>
      <c r="G97" s="10" t="s">
        <v>24</v>
      </c>
      <c r="H97" s="33"/>
    </row>
    <row r="98" spans="1:8" ht="25.5" x14ac:dyDescent="0.25">
      <c r="A98" s="11" t="s">
        <v>29</v>
      </c>
      <c r="B98" s="12" t="s">
        <v>10</v>
      </c>
      <c r="C98" s="12" t="s">
        <v>10</v>
      </c>
      <c r="D98" s="12"/>
      <c r="E98" s="12"/>
      <c r="F98" s="12" t="s">
        <v>10</v>
      </c>
      <c r="G98" s="12" t="s">
        <v>10</v>
      </c>
      <c r="H98" s="33"/>
    </row>
    <row r="99" spans="1:8" x14ac:dyDescent="0.25">
      <c r="A99" s="13" t="s">
        <v>11</v>
      </c>
      <c r="B99" s="12"/>
      <c r="C99" s="12"/>
      <c r="D99" s="12"/>
      <c r="E99" s="12"/>
      <c r="F99" s="12"/>
      <c r="G99" s="12"/>
      <c r="H99" s="33"/>
    </row>
    <row r="100" spans="1:8" x14ac:dyDescent="0.25">
      <c r="A100" s="14" t="s">
        <v>12</v>
      </c>
      <c r="B100" s="35">
        <f>[1]Внутренний!E576</f>
        <v>6480</v>
      </c>
      <c r="C100" s="16">
        <f>B100+(1.5*J100)</f>
        <v>6480</v>
      </c>
      <c r="D100" s="16" t="e">
        <f>('[2]СПК, комплектующие, МПК'!#REF!*3)+C100</f>
        <v>#REF!</v>
      </c>
      <c r="E100" s="16" t="e">
        <f>('[2]СПК, комплектующие, МПК'!#REF!*3)+D100</f>
        <v>#REF!</v>
      </c>
      <c r="F100" s="15">
        <f>B100+(3*J101)</f>
        <v>6480</v>
      </c>
      <c r="G100" s="15">
        <f>B100+(3*J102)</f>
        <v>6480</v>
      </c>
      <c r="H100" s="17" t="s">
        <v>13</v>
      </c>
    </row>
    <row r="101" spans="1:8" x14ac:dyDescent="0.25">
      <c r="A101" s="14" t="s">
        <v>14</v>
      </c>
      <c r="B101" s="35">
        <f>[1]Внутренний!E576+[1]Внутренний!E577</f>
        <v>8064</v>
      </c>
      <c r="C101" s="16">
        <f>B101+(2*J100)</f>
        <v>8064</v>
      </c>
      <c r="D101" s="16" t="e">
        <f>('[2]СПК, комплектующие, МПК'!#REF!*3)+C101</f>
        <v>#REF!</v>
      </c>
      <c r="E101" s="16" t="e">
        <f>('[2]СПК, комплектующие, МПК'!#REF!*3)+D101</f>
        <v>#REF!</v>
      </c>
      <c r="F101" s="15">
        <f>B101+(4*J101)</f>
        <v>8064</v>
      </c>
      <c r="G101" s="15">
        <f>B101+(4*J102)</f>
        <v>8064</v>
      </c>
      <c r="H101" s="17" t="s">
        <v>15</v>
      </c>
    </row>
    <row r="102" spans="1:8" x14ac:dyDescent="0.25">
      <c r="A102" s="14" t="s">
        <v>16</v>
      </c>
      <c r="B102" s="35">
        <f>[1]Внутренний!E576+[1]Внутренний!E577+[1]Внутренний!E577</f>
        <v>9648</v>
      </c>
      <c r="C102" s="16">
        <f>B102+(2.5*J100)</f>
        <v>9648</v>
      </c>
      <c r="D102" s="16" t="e">
        <f>('[2]СПК, комплектующие, МПК'!#REF!*3)+C102</f>
        <v>#REF!</v>
      </c>
      <c r="E102" s="16" t="e">
        <f>('[2]СПК, комплектующие, МПК'!#REF!*3)+D102</f>
        <v>#REF!</v>
      </c>
      <c r="F102" s="15">
        <f>B102+(5*J101)</f>
        <v>9648</v>
      </c>
      <c r="G102" s="15">
        <f>B102+(5*J102)</f>
        <v>9648</v>
      </c>
      <c r="H102" s="17" t="s">
        <v>17</v>
      </c>
    </row>
    <row r="103" spans="1:8" x14ac:dyDescent="0.25">
      <c r="A103" s="14" t="s">
        <v>18</v>
      </c>
      <c r="B103" s="35">
        <f>[1]Внутренний!E576+[1]Внутренний!E577+[1]Внутренний!E577+[1]Внутренний!E577</f>
        <v>11232</v>
      </c>
      <c r="C103" s="16">
        <f>B103+(3*J100)</f>
        <v>11232</v>
      </c>
      <c r="D103" s="16" t="e">
        <f>('[2]СПК, комплектующие, МПК'!#REF!*3)+C103</f>
        <v>#REF!</v>
      </c>
      <c r="E103" s="16" t="e">
        <f>('[2]СПК, комплектующие, МПК'!#REF!*3)+D103</f>
        <v>#REF!</v>
      </c>
      <c r="F103" s="15">
        <f>B103+(6*J101)</f>
        <v>11232</v>
      </c>
      <c r="G103" s="15">
        <f>B103+(6*J102)</f>
        <v>11232</v>
      </c>
      <c r="H103" s="17" t="s">
        <v>19</v>
      </c>
    </row>
    <row r="104" spans="1:8" x14ac:dyDescent="0.25">
      <c r="A104" s="18"/>
      <c r="B104" s="19"/>
      <c r="C104" s="19"/>
      <c r="D104" s="19"/>
      <c r="E104" s="19"/>
      <c r="F104" s="19"/>
      <c r="G104" s="19"/>
      <c r="H104" s="20"/>
    </row>
    <row r="105" spans="1:8" ht="18" x14ac:dyDescent="0.25">
      <c r="A105" s="4" t="s">
        <v>41</v>
      </c>
      <c r="B105" s="5"/>
      <c r="C105" s="5"/>
      <c r="D105" s="5"/>
      <c r="E105" s="5"/>
      <c r="F105" s="5"/>
      <c r="G105" s="6"/>
      <c r="H105" s="33" t="s">
        <v>31</v>
      </c>
    </row>
    <row r="106" spans="1:8" ht="51" x14ac:dyDescent="0.25">
      <c r="A106" s="8" t="s">
        <v>4</v>
      </c>
      <c r="B106" s="8" t="s">
        <v>5</v>
      </c>
      <c r="C106" s="9" t="s">
        <v>23</v>
      </c>
      <c r="D106" s="9"/>
      <c r="E106" s="9"/>
      <c r="F106" s="10" t="s">
        <v>7</v>
      </c>
      <c r="G106" s="10" t="s">
        <v>24</v>
      </c>
      <c r="H106" s="33"/>
    </row>
    <row r="107" spans="1:8" ht="38.25" x14ac:dyDescent="0.25">
      <c r="A107" s="11" t="s">
        <v>42</v>
      </c>
      <c r="B107" s="12" t="s">
        <v>10</v>
      </c>
      <c r="C107" s="12" t="s">
        <v>10</v>
      </c>
      <c r="D107" s="12"/>
      <c r="E107" s="12"/>
      <c r="F107" s="12" t="s">
        <v>10</v>
      </c>
      <c r="G107" s="12" t="s">
        <v>10</v>
      </c>
      <c r="H107" s="33"/>
    </row>
    <row r="108" spans="1:8" x14ac:dyDescent="0.25">
      <c r="A108" s="13" t="s">
        <v>11</v>
      </c>
      <c r="B108" s="12"/>
      <c r="C108" s="12"/>
      <c r="D108" s="12"/>
      <c r="E108" s="12"/>
      <c r="F108" s="12"/>
      <c r="G108" s="12"/>
      <c r="H108" s="33"/>
    </row>
    <row r="109" spans="1:8" x14ac:dyDescent="0.25">
      <c r="A109" s="14" t="s">
        <v>12</v>
      </c>
      <c r="B109" s="35">
        <f>[1]Внутренний!E594</f>
        <v>16080</v>
      </c>
      <c r="C109" s="16">
        <f>B109+(2.5*J109)</f>
        <v>16080</v>
      </c>
      <c r="D109" s="16" t="e">
        <f>('[2]СПК, комплектующие, МПК'!#REF!*3)+C109</f>
        <v>#REF!</v>
      </c>
      <c r="E109" s="16" t="e">
        <f>('[2]СПК, комплектующие, МПК'!#REF!*3)+D109</f>
        <v>#REF!</v>
      </c>
      <c r="F109" s="15">
        <f>B109+(5*J110)</f>
        <v>16080</v>
      </c>
      <c r="G109" s="15">
        <f>B109+(5*J111)</f>
        <v>16080</v>
      </c>
      <c r="H109" s="17" t="s">
        <v>43</v>
      </c>
    </row>
    <row r="110" spans="1:8" x14ac:dyDescent="0.25">
      <c r="A110" s="14" t="s">
        <v>14</v>
      </c>
      <c r="B110" s="35">
        <f>[1]Внутренний!E594+[1]Внутренний!E595</f>
        <v>20760</v>
      </c>
      <c r="C110" s="16">
        <f>B110+(3.5*J109)</f>
        <v>20760</v>
      </c>
      <c r="D110" s="16" t="e">
        <f>('[2]СПК, комплектующие, МПК'!#REF!*3)+C110</f>
        <v>#REF!</v>
      </c>
      <c r="E110" s="16" t="e">
        <f>('[2]СПК, комплектующие, МПК'!#REF!*3)+D110</f>
        <v>#REF!</v>
      </c>
      <c r="F110" s="15">
        <f>B110+(7*J110)</f>
        <v>20760</v>
      </c>
      <c r="G110" s="15">
        <f>B110+(7*J111)</f>
        <v>20760</v>
      </c>
      <c r="H110" s="17" t="s">
        <v>44</v>
      </c>
    </row>
    <row r="111" spans="1:8" x14ac:dyDescent="0.25">
      <c r="A111" s="14" t="s">
        <v>16</v>
      </c>
      <c r="B111" s="35">
        <f>[1]Внутренний!E594+[1]Внутренний!E595+[1]Внутренний!E595</f>
        <v>25440</v>
      </c>
      <c r="C111" s="16">
        <f>B111+(4.5*J109)</f>
        <v>25440</v>
      </c>
      <c r="D111" s="16" t="e">
        <f>('[2]СПК, комплектующие, МПК'!#REF!*3)+C111</f>
        <v>#REF!</v>
      </c>
      <c r="E111" s="16" t="e">
        <f>('[2]СПК, комплектующие, МПК'!#REF!*3)+D111</f>
        <v>#REF!</v>
      </c>
      <c r="F111" s="15">
        <f>B111+(9*J110)</f>
        <v>25440</v>
      </c>
      <c r="G111" s="15">
        <f>B111+(9*J111)</f>
        <v>25440</v>
      </c>
      <c r="H111" s="17" t="s">
        <v>45</v>
      </c>
    </row>
    <row r="112" spans="1:8" x14ac:dyDescent="0.25">
      <c r="A112" s="14" t="s">
        <v>18</v>
      </c>
      <c r="B112" s="35">
        <f>[1]Внутренний!E594+[1]Внутренний!E595+[1]Внутренний!E595+[1]Внутренний!E595</f>
        <v>30120</v>
      </c>
      <c r="C112" s="16">
        <f>B112+(5.5*J109)</f>
        <v>30120</v>
      </c>
      <c r="D112" s="16" t="e">
        <f>('[2]СПК, комплектующие, МПК'!#REF!*3)+C112</f>
        <v>#REF!</v>
      </c>
      <c r="E112" s="16" t="e">
        <f>('[2]СПК, комплектующие, МПК'!#REF!*3)+D112</f>
        <v>#REF!</v>
      </c>
      <c r="F112" s="15">
        <f>B112+(11*J110)</f>
        <v>30120</v>
      </c>
      <c r="G112" s="15">
        <f>B112+(11*J111)</f>
        <v>30120</v>
      </c>
      <c r="H112" s="17" t="s">
        <v>46</v>
      </c>
    </row>
    <row r="113" spans="1:8" x14ac:dyDescent="0.25">
      <c r="A113" s="55"/>
      <c r="B113" s="55"/>
      <c r="C113" s="55"/>
      <c r="D113" s="55"/>
      <c r="E113" s="55"/>
      <c r="F113" s="55"/>
      <c r="G113" s="55"/>
      <c r="H113" s="55"/>
    </row>
    <row r="114" spans="1:8" ht="18" x14ac:dyDescent="0.25">
      <c r="A114" s="4" t="s">
        <v>47</v>
      </c>
      <c r="B114" s="5"/>
      <c r="C114" s="5"/>
      <c r="D114" s="5"/>
      <c r="E114" s="5"/>
      <c r="F114" s="5"/>
      <c r="G114" s="6"/>
      <c r="H114" s="33" t="s">
        <v>3</v>
      </c>
    </row>
    <row r="115" spans="1:8" ht="51" x14ac:dyDescent="0.25">
      <c r="A115" s="8" t="s">
        <v>4</v>
      </c>
      <c r="B115" s="56" t="s">
        <v>48</v>
      </c>
      <c r="C115" s="9" t="s">
        <v>49</v>
      </c>
      <c r="D115" s="9"/>
      <c r="E115" s="9"/>
      <c r="F115" s="10" t="s">
        <v>7</v>
      </c>
      <c r="G115" s="10" t="s">
        <v>24</v>
      </c>
      <c r="H115" s="33"/>
    </row>
    <row r="116" spans="1:8" ht="25.5" x14ac:dyDescent="0.25">
      <c r="A116" s="11" t="s">
        <v>29</v>
      </c>
      <c r="B116" s="12" t="s">
        <v>10</v>
      </c>
      <c r="C116" s="12" t="s">
        <v>10</v>
      </c>
      <c r="D116" s="12"/>
      <c r="E116" s="12"/>
      <c r="F116" s="12" t="s">
        <v>10</v>
      </c>
      <c r="G116" s="12" t="s">
        <v>10</v>
      </c>
      <c r="H116" s="33"/>
    </row>
    <row r="117" spans="1:8" x14ac:dyDescent="0.25">
      <c r="A117" s="13" t="s">
        <v>11</v>
      </c>
      <c r="B117" s="12"/>
      <c r="C117" s="12"/>
      <c r="D117" s="12"/>
      <c r="E117" s="12"/>
      <c r="F117" s="12"/>
      <c r="G117" s="12"/>
      <c r="H117" s="33"/>
    </row>
    <row r="118" spans="1:8" x14ac:dyDescent="0.25">
      <c r="A118" s="14" t="s">
        <v>12</v>
      </c>
      <c r="B118" s="35">
        <f>[1]Внутренний!E578</f>
        <v>6900</v>
      </c>
      <c r="C118" s="16">
        <f>B118+(1.5*J109)</f>
        <v>6900</v>
      </c>
      <c r="D118" s="16" t="e">
        <f>('[2]СПК, комплектующие, МПК'!#REF!*3)+C118</f>
        <v>#REF!</v>
      </c>
      <c r="E118" s="16" t="e">
        <f>('[2]СПК, комплектующие, МПК'!#REF!*3)+D118</f>
        <v>#REF!</v>
      </c>
      <c r="F118" s="15">
        <f>B118+(3*J110)</f>
        <v>6900</v>
      </c>
      <c r="G118" s="15">
        <f>B118+(3*J111)</f>
        <v>6900</v>
      </c>
      <c r="H118" s="17" t="s">
        <v>13</v>
      </c>
    </row>
    <row r="119" spans="1:8" x14ac:dyDescent="0.25">
      <c r="A119" s="14" t="s">
        <v>14</v>
      </c>
      <c r="B119" s="35">
        <f>[1]Внутренний!E578+[1]Внутренний!E579</f>
        <v>8484</v>
      </c>
      <c r="C119" s="16">
        <f>B119+(2*J109)</f>
        <v>8484</v>
      </c>
      <c r="D119" s="16" t="e">
        <f>('[2]СПК, комплектующие, МПК'!#REF!*3)+C119</f>
        <v>#REF!</v>
      </c>
      <c r="E119" s="16" t="e">
        <f>('[2]СПК, комплектующие, МПК'!#REF!*3)+D119</f>
        <v>#REF!</v>
      </c>
      <c r="F119" s="15">
        <f>B119+(4*J110)</f>
        <v>8484</v>
      </c>
      <c r="G119" s="15">
        <f>B119+(4*J111)</f>
        <v>8484</v>
      </c>
      <c r="H119" s="17" t="s">
        <v>15</v>
      </c>
    </row>
    <row r="120" spans="1:8" x14ac:dyDescent="0.25">
      <c r="A120" s="14" t="s">
        <v>16</v>
      </c>
      <c r="B120" s="35">
        <f>[1]Внутренний!E578+[1]Внутренний!E579+[1]Внутренний!E579</f>
        <v>10068</v>
      </c>
      <c r="C120" s="16">
        <f>B120+(2.5*J109)</f>
        <v>10068</v>
      </c>
      <c r="D120" s="16" t="e">
        <f>('[2]СПК, комплектующие, МПК'!#REF!*3)+C120</f>
        <v>#REF!</v>
      </c>
      <c r="E120" s="16" t="e">
        <f>('[2]СПК, комплектующие, МПК'!#REF!*3)+D120</f>
        <v>#REF!</v>
      </c>
      <c r="F120" s="15">
        <f>B120+(5*J110)</f>
        <v>10068</v>
      </c>
      <c r="G120" s="15">
        <f>B120+(5*J111)</f>
        <v>10068</v>
      </c>
      <c r="H120" s="17" t="s">
        <v>17</v>
      </c>
    </row>
    <row r="121" spans="1:8" x14ac:dyDescent="0.25">
      <c r="A121" s="14" t="s">
        <v>18</v>
      </c>
      <c r="B121" s="35">
        <f>[1]Внутренний!E578+[1]Внутренний!E579+[1]Внутренний!E579+[1]Внутренний!E579</f>
        <v>11652</v>
      </c>
      <c r="C121" s="16">
        <f>B121+(3*J109)</f>
        <v>11652</v>
      </c>
      <c r="D121" s="16" t="e">
        <f>('[2]СПК, комплектующие, МПК'!#REF!*3)+C121</f>
        <v>#REF!</v>
      </c>
      <c r="E121" s="16" t="e">
        <f>('[2]СПК, комплектующие, МПК'!#REF!*3)+D121</f>
        <v>#REF!</v>
      </c>
      <c r="F121" s="15">
        <f>B121+(6*J110)</f>
        <v>11652</v>
      </c>
      <c r="G121" s="15">
        <f>B121+(6*J111)</f>
        <v>11652</v>
      </c>
      <c r="H121" s="17" t="s">
        <v>19</v>
      </c>
    </row>
    <row r="122" spans="1:8" x14ac:dyDescent="0.25">
      <c r="A122" s="32"/>
      <c r="B122" s="32"/>
      <c r="C122" s="32"/>
      <c r="D122" s="32"/>
      <c r="E122" s="32"/>
      <c r="F122" s="32"/>
      <c r="G122" s="32"/>
      <c r="H122" s="32"/>
    </row>
    <row r="123" spans="1:8" ht="18" x14ac:dyDescent="0.25">
      <c r="A123" s="4" t="s">
        <v>50</v>
      </c>
      <c r="B123" s="5"/>
      <c r="C123" s="5"/>
      <c r="D123" s="5"/>
      <c r="E123" s="5"/>
      <c r="F123" s="5"/>
      <c r="G123" s="6"/>
      <c r="H123" s="33" t="s">
        <v>3</v>
      </c>
    </row>
    <row r="124" spans="1:8" ht="51" x14ac:dyDescent="0.25">
      <c r="A124" s="8" t="s">
        <v>4</v>
      </c>
      <c r="B124" s="56" t="s">
        <v>48</v>
      </c>
      <c r="C124" s="9" t="s">
        <v>49</v>
      </c>
      <c r="D124" s="9"/>
      <c r="E124" s="9"/>
      <c r="F124" s="10" t="s">
        <v>7</v>
      </c>
      <c r="G124" s="10" t="s">
        <v>24</v>
      </c>
      <c r="H124" s="33"/>
    </row>
    <row r="125" spans="1:8" ht="25.5" x14ac:dyDescent="0.25">
      <c r="A125" s="11" t="s">
        <v>29</v>
      </c>
      <c r="B125" s="12" t="s">
        <v>10</v>
      </c>
      <c r="C125" s="12" t="s">
        <v>10</v>
      </c>
      <c r="D125" s="12"/>
      <c r="E125" s="12"/>
      <c r="F125" s="12" t="s">
        <v>10</v>
      </c>
      <c r="G125" s="12" t="s">
        <v>10</v>
      </c>
      <c r="H125" s="33"/>
    </row>
    <row r="126" spans="1:8" x14ac:dyDescent="0.25">
      <c r="A126" s="13" t="s">
        <v>11</v>
      </c>
      <c r="B126" s="12"/>
      <c r="C126" s="12"/>
      <c r="D126" s="12"/>
      <c r="E126" s="12"/>
      <c r="F126" s="12"/>
      <c r="G126" s="12"/>
      <c r="H126" s="33"/>
    </row>
    <row r="127" spans="1:8" x14ac:dyDescent="0.25">
      <c r="A127" s="14" t="s">
        <v>12</v>
      </c>
      <c r="B127" s="35">
        <f>[1]Внутренний!E580</f>
        <v>7740</v>
      </c>
      <c r="C127" s="16">
        <f>B127+(1.5*J109)</f>
        <v>7740</v>
      </c>
      <c r="D127" s="16" t="e">
        <f>('[2]СПК, комплектующие, МПК'!#REF!*3)+C127</f>
        <v>#REF!</v>
      </c>
      <c r="E127" s="16" t="e">
        <f>('[2]СПК, комплектующие, МПК'!#REF!*3)+D127</f>
        <v>#REF!</v>
      </c>
      <c r="F127" s="15">
        <f>B127+(3*J110)</f>
        <v>7740</v>
      </c>
      <c r="G127" s="15">
        <f>B127+(3*J111)</f>
        <v>7740</v>
      </c>
      <c r="H127" s="17" t="s">
        <v>13</v>
      </c>
    </row>
    <row r="128" spans="1:8" x14ac:dyDescent="0.25">
      <c r="A128" s="14" t="s">
        <v>14</v>
      </c>
      <c r="B128" s="35">
        <f>[1]Внутренний!E580+[1]Внутренний!E581</f>
        <v>9624</v>
      </c>
      <c r="C128" s="16">
        <f>B128+(2*J109)</f>
        <v>9624</v>
      </c>
      <c r="D128" s="16" t="e">
        <f>('[2]СПК, комплектующие, МПК'!#REF!*3)+C128</f>
        <v>#REF!</v>
      </c>
      <c r="E128" s="16" t="e">
        <f>('[2]СПК, комплектующие, МПК'!#REF!*3)+D128</f>
        <v>#REF!</v>
      </c>
      <c r="F128" s="15">
        <f>B128+(4*J110)</f>
        <v>9624</v>
      </c>
      <c r="G128" s="15">
        <f>B128+(4*J111)</f>
        <v>9624</v>
      </c>
      <c r="H128" s="17" t="s">
        <v>15</v>
      </c>
    </row>
    <row r="129" spans="1:8" x14ac:dyDescent="0.25">
      <c r="A129" s="14" t="s">
        <v>16</v>
      </c>
      <c r="B129" s="35">
        <f>[1]Внутренний!E580+[1]Внутренний!E581+[1]Внутренний!E581</f>
        <v>11508</v>
      </c>
      <c r="C129" s="16">
        <f>B129+(2.5*J109)</f>
        <v>11508</v>
      </c>
      <c r="D129" s="16" t="e">
        <f>('[2]СПК, комплектующие, МПК'!#REF!*3)+C129</f>
        <v>#REF!</v>
      </c>
      <c r="E129" s="16" t="e">
        <f>('[2]СПК, комплектующие, МПК'!#REF!*3)+D129</f>
        <v>#REF!</v>
      </c>
      <c r="F129" s="15">
        <f>B129+(5*J110)</f>
        <v>11508</v>
      </c>
      <c r="G129" s="15">
        <f>B129+(5*J111)</f>
        <v>11508</v>
      </c>
      <c r="H129" s="17" t="s">
        <v>17</v>
      </c>
    </row>
    <row r="130" spans="1:8" x14ac:dyDescent="0.25">
      <c r="A130" s="14" t="s">
        <v>18</v>
      </c>
      <c r="B130" s="35">
        <f>[1]Внутренний!E580+[1]Внутренний!E581+[1]Внутренний!E581+[1]Внутренний!E581</f>
        <v>13392</v>
      </c>
      <c r="C130" s="16">
        <f>B130+(3*J109)</f>
        <v>13392</v>
      </c>
      <c r="D130" s="16" t="e">
        <f>('[2]СПК, комплектующие, МПК'!#REF!*3)+C130</f>
        <v>#REF!</v>
      </c>
      <c r="E130" s="16" t="e">
        <f>('[2]СПК, комплектующие, МПК'!#REF!*3)+D130</f>
        <v>#REF!</v>
      </c>
      <c r="F130" s="15">
        <f>B130+(6*J110)</f>
        <v>13392</v>
      </c>
      <c r="G130" s="15">
        <f>B130+(6*J111)</f>
        <v>13392</v>
      </c>
      <c r="H130" s="17" t="s">
        <v>19</v>
      </c>
    </row>
    <row r="131" spans="1:8" ht="22.5" x14ac:dyDescent="0.25">
      <c r="A131" s="57"/>
      <c r="B131" s="57"/>
      <c r="C131" s="57"/>
      <c r="D131" s="57"/>
      <c r="E131" s="57"/>
      <c r="F131" s="57"/>
      <c r="G131" s="57"/>
      <c r="H131" s="57"/>
    </row>
    <row r="132" spans="1:8" ht="18" x14ac:dyDescent="0.25">
      <c r="A132" s="4" t="s">
        <v>51</v>
      </c>
      <c r="B132" s="5"/>
      <c r="C132" s="5"/>
      <c r="D132" s="5"/>
      <c r="E132" s="5"/>
      <c r="F132" s="5"/>
      <c r="G132" s="6"/>
      <c r="H132" s="33" t="s">
        <v>3</v>
      </c>
    </row>
    <row r="133" spans="1:8" ht="51" x14ac:dyDescent="0.25">
      <c r="A133" s="8" t="s">
        <v>4</v>
      </c>
      <c r="B133" s="56" t="s">
        <v>52</v>
      </c>
      <c r="C133" s="9" t="s">
        <v>49</v>
      </c>
      <c r="D133" s="9"/>
      <c r="E133" s="9"/>
      <c r="F133" s="10" t="s">
        <v>7</v>
      </c>
      <c r="G133" s="10" t="s">
        <v>24</v>
      </c>
      <c r="H133" s="33"/>
    </row>
    <row r="134" spans="1:8" ht="25.5" x14ac:dyDescent="0.25">
      <c r="A134" s="11" t="s">
        <v>29</v>
      </c>
      <c r="B134" s="12" t="s">
        <v>10</v>
      </c>
      <c r="C134" s="12" t="s">
        <v>10</v>
      </c>
      <c r="D134" s="12"/>
      <c r="E134" s="12"/>
      <c r="F134" s="12" t="s">
        <v>10</v>
      </c>
      <c r="G134" s="12" t="s">
        <v>10</v>
      </c>
      <c r="H134" s="33"/>
    </row>
    <row r="135" spans="1:8" x14ac:dyDescent="0.25">
      <c r="A135" s="13" t="s">
        <v>11</v>
      </c>
      <c r="B135" s="12"/>
      <c r="C135" s="12"/>
      <c r="D135" s="12"/>
      <c r="E135" s="12"/>
      <c r="F135" s="12"/>
      <c r="G135" s="12"/>
      <c r="H135" s="33"/>
    </row>
    <row r="136" spans="1:8" x14ac:dyDescent="0.25">
      <c r="A136" s="14" t="s">
        <v>12</v>
      </c>
      <c r="B136" s="35">
        <f>[1]Внутренний!E582</f>
        <v>10080</v>
      </c>
      <c r="C136" s="16">
        <f>B136+(1.5*J136)</f>
        <v>10080</v>
      </c>
      <c r="D136" s="16" t="e">
        <f>('[2]СПК, комплектующие, МПК'!#REF!*3)+C136</f>
        <v>#REF!</v>
      </c>
      <c r="E136" s="16" t="e">
        <f>('[2]СПК, комплектующие, МПК'!#REF!*3)+D136</f>
        <v>#REF!</v>
      </c>
      <c r="F136" s="15">
        <f>B136+(3*J137)</f>
        <v>10080</v>
      </c>
      <c r="G136" s="15">
        <f>B136+(3*J138)</f>
        <v>10080</v>
      </c>
      <c r="H136" s="17" t="s">
        <v>13</v>
      </c>
    </row>
    <row r="137" spans="1:8" x14ac:dyDescent="0.25">
      <c r="A137" s="14" t="s">
        <v>14</v>
      </c>
      <c r="B137" s="35">
        <f>[1]Внутренний!E582+[1]Внутренний!E583</f>
        <v>12624</v>
      </c>
      <c r="C137" s="16">
        <f>B137+(2*J136)</f>
        <v>12624</v>
      </c>
      <c r="D137" s="16" t="e">
        <f>('[2]СПК, комплектующие, МПК'!#REF!*3)+C137</f>
        <v>#REF!</v>
      </c>
      <c r="E137" s="16" t="e">
        <f>('[2]СПК, комплектующие, МПК'!#REF!*3)+D137</f>
        <v>#REF!</v>
      </c>
      <c r="F137" s="15">
        <f>B137+(4*J137)</f>
        <v>12624</v>
      </c>
      <c r="G137" s="15">
        <f>B137+(4*J138)</f>
        <v>12624</v>
      </c>
      <c r="H137" s="17" t="s">
        <v>15</v>
      </c>
    </row>
    <row r="138" spans="1:8" x14ac:dyDescent="0.25">
      <c r="A138" s="14" t="s">
        <v>16</v>
      </c>
      <c r="B138" s="35">
        <f>[1]Внутренний!E582+[1]Внутренний!E583+[1]Внутренний!E583</f>
        <v>15168</v>
      </c>
      <c r="C138" s="16">
        <f>B138+(2.5*J136)</f>
        <v>15168</v>
      </c>
      <c r="D138" s="16" t="e">
        <f>('[2]СПК, комплектующие, МПК'!#REF!*3)+C138</f>
        <v>#REF!</v>
      </c>
      <c r="E138" s="16" t="e">
        <f>('[2]СПК, комплектующие, МПК'!#REF!*3)+D138</f>
        <v>#REF!</v>
      </c>
      <c r="F138" s="15">
        <f>B138+(5*J137)</f>
        <v>15168</v>
      </c>
      <c r="G138" s="15">
        <f>B138+(5*J138)</f>
        <v>15168</v>
      </c>
      <c r="H138" s="17" t="s">
        <v>17</v>
      </c>
    </row>
    <row r="139" spans="1:8" x14ac:dyDescent="0.25">
      <c r="A139" s="14" t="s">
        <v>18</v>
      </c>
      <c r="B139" s="35">
        <f>[1]Внутренний!E582+[1]Внутренний!E583+[1]Внутренний!E583+[1]Внутренний!E583</f>
        <v>17712</v>
      </c>
      <c r="C139" s="16">
        <f>B139+(3*J136)</f>
        <v>17712</v>
      </c>
      <c r="D139" s="16" t="e">
        <f>('[2]СПК, комплектующие, МПК'!#REF!*3)+C139</f>
        <v>#REF!</v>
      </c>
      <c r="E139" s="16" t="e">
        <f>('[2]СПК, комплектующие, МПК'!#REF!*3)+D139</f>
        <v>#REF!</v>
      </c>
      <c r="F139" s="15">
        <f>B139+(6*J137)</f>
        <v>17712</v>
      </c>
      <c r="G139" s="15">
        <f>B139+(6*J138)</f>
        <v>17712</v>
      </c>
      <c r="H139" s="17" t="s">
        <v>19</v>
      </c>
    </row>
    <row r="140" spans="1:8" x14ac:dyDescent="0.25">
      <c r="A140" s="32"/>
      <c r="B140" s="32"/>
      <c r="C140" s="32"/>
      <c r="D140" s="32"/>
      <c r="E140" s="32"/>
      <c r="F140" s="32"/>
      <c r="G140" s="32"/>
      <c r="H140" s="32"/>
    </row>
    <row r="141" spans="1:8" ht="18" x14ac:dyDescent="0.25">
      <c r="A141" s="4" t="s">
        <v>53</v>
      </c>
      <c r="B141" s="5"/>
      <c r="C141" s="5"/>
      <c r="D141" s="5"/>
      <c r="E141" s="5"/>
      <c r="F141" s="5"/>
      <c r="G141" s="6"/>
      <c r="H141" s="33" t="s">
        <v>3</v>
      </c>
    </row>
    <row r="142" spans="1:8" ht="51" x14ac:dyDescent="0.25">
      <c r="A142" s="8" t="s">
        <v>4</v>
      </c>
      <c r="B142" s="56" t="s">
        <v>52</v>
      </c>
      <c r="C142" s="9" t="s">
        <v>49</v>
      </c>
      <c r="D142" s="9"/>
      <c r="E142" s="9"/>
      <c r="F142" s="10" t="s">
        <v>7</v>
      </c>
      <c r="G142" s="10" t="s">
        <v>24</v>
      </c>
      <c r="H142" s="33"/>
    </row>
    <row r="143" spans="1:8" ht="25.5" x14ac:dyDescent="0.25">
      <c r="A143" s="11" t="s">
        <v>29</v>
      </c>
      <c r="B143" s="12" t="s">
        <v>10</v>
      </c>
      <c r="C143" s="12" t="s">
        <v>10</v>
      </c>
      <c r="D143" s="12"/>
      <c r="E143" s="12"/>
      <c r="F143" s="12" t="s">
        <v>10</v>
      </c>
      <c r="G143" s="12" t="s">
        <v>10</v>
      </c>
      <c r="H143" s="33"/>
    </row>
    <row r="144" spans="1:8" x14ac:dyDescent="0.25">
      <c r="A144" s="13" t="s">
        <v>11</v>
      </c>
      <c r="B144" s="12"/>
      <c r="C144" s="12"/>
      <c r="D144" s="12"/>
      <c r="E144" s="12"/>
      <c r="F144" s="12"/>
      <c r="G144" s="12"/>
      <c r="H144" s="33"/>
    </row>
    <row r="145" spans="1:8" x14ac:dyDescent="0.25">
      <c r="A145" s="14" t="s">
        <v>12</v>
      </c>
      <c r="B145" s="35">
        <f>[1]Внутренний!E584</f>
        <v>11280</v>
      </c>
      <c r="C145" s="16">
        <f>B145+(1.5*J145)</f>
        <v>11280</v>
      </c>
      <c r="D145" s="16" t="e">
        <f>('[2]СПК, комплектующие, МПК'!#REF!*3)+C145</f>
        <v>#REF!</v>
      </c>
      <c r="E145" s="16" t="e">
        <f>('[2]СПК, комплектующие, МПК'!#REF!*3)+D145</f>
        <v>#REF!</v>
      </c>
      <c r="F145" s="15">
        <f>B145+(3*J146)</f>
        <v>11280</v>
      </c>
      <c r="G145" s="15">
        <f>B145+(3*J147)</f>
        <v>11280</v>
      </c>
      <c r="H145" s="17" t="s">
        <v>13</v>
      </c>
    </row>
    <row r="146" spans="1:8" x14ac:dyDescent="0.25">
      <c r="A146" s="14" t="s">
        <v>14</v>
      </c>
      <c r="B146" s="35">
        <f>[1]Внутренний!E584+[1]Внутренний!E585</f>
        <v>14436</v>
      </c>
      <c r="C146" s="16">
        <f>B146+(2*J145)</f>
        <v>14436</v>
      </c>
      <c r="D146" s="16" t="e">
        <f>('[2]СПК, комплектующие, МПК'!#REF!*3)+C146</f>
        <v>#REF!</v>
      </c>
      <c r="E146" s="16" t="e">
        <f>('[2]СПК, комплектующие, МПК'!#REF!*3)+D146</f>
        <v>#REF!</v>
      </c>
      <c r="F146" s="15">
        <f>B146+(4*J146)</f>
        <v>14436</v>
      </c>
      <c r="G146" s="15">
        <f>B146+(4*J147)</f>
        <v>14436</v>
      </c>
      <c r="H146" s="17" t="s">
        <v>15</v>
      </c>
    </row>
    <row r="147" spans="1:8" x14ac:dyDescent="0.25">
      <c r="A147" s="14" t="s">
        <v>16</v>
      </c>
      <c r="B147" s="35">
        <f>[1]Внутренний!E584+[1]Внутренний!E585+[1]Внутренний!E585</f>
        <v>17592</v>
      </c>
      <c r="C147" s="16">
        <f>B147+(2.5*J145)</f>
        <v>17592</v>
      </c>
      <c r="D147" s="16" t="e">
        <f>('[2]СПК, комплектующие, МПК'!#REF!*3)+C147</f>
        <v>#REF!</v>
      </c>
      <c r="E147" s="16" t="e">
        <f>('[2]СПК, комплектующие, МПК'!#REF!*3)+D147</f>
        <v>#REF!</v>
      </c>
      <c r="F147" s="15">
        <f>B147+(5*J146)</f>
        <v>17592</v>
      </c>
      <c r="G147" s="15">
        <f>B147+(5*J147)</f>
        <v>17592</v>
      </c>
      <c r="H147" s="17" t="s">
        <v>17</v>
      </c>
    </row>
    <row r="148" spans="1:8" x14ac:dyDescent="0.25">
      <c r="A148" s="14" t="s">
        <v>18</v>
      </c>
      <c r="B148" s="35">
        <f>[1]Внутренний!E584+[1]Внутренний!E585+[1]Внутренний!E585+[1]Внутренний!E585</f>
        <v>20748</v>
      </c>
      <c r="C148" s="16">
        <f>B148+(3*J145)</f>
        <v>20748</v>
      </c>
      <c r="D148" s="16" t="e">
        <f>('[2]СПК, комплектующие, МПК'!#REF!*3)+C148</f>
        <v>#REF!</v>
      </c>
      <c r="E148" s="16" t="e">
        <f>('[2]СПК, комплектующие, МПК'!#REF!*3)+D148</f>
        <v>#REF!</v>
      </c>
      <c r="F148" s="15">
        <f>B148+(6*J146)</f>
        <v>20748</v>
      </c>
      <c r="G148" s="15">
        <f>B148+(6*J147)</f>
        <v>20748</v>
      </c>
      <c r="H148" s="17" t="s">
        <v>19</v>
      </c>
    </row>
    <row r="149" spans="1:8" x14ac:dyDescent="0.25">
      <c r="A149" s="32"/>
      <c r="B149" s="32"/>
      <c r="C149" s="32"/>
      <c r="D149" s="32"/>
      <c r="E149" s="32"/>
      <c r="F149" s="32"/>
      <c r="G149" s="32"/>
      <c r="H149" s="32"/>
    </row>
    <row r="150" spans="1:8" x14ac:dyDescent="0.25">
      <c r="A150" s="18"/>
      <c r="B150" s="19"/>
      <c r="C150" s="19"/>
      <c r="D150" s="19"/>
      <c r="E150" s="19"/>
      <c r="F150" s="19"/>
      <c r="G150" s="19"/>
      <c r="H150" s="20"/>
    </row>
    <row r="151" spans="1:8" ht="18" x14ac:dyDescent="0.25">
      <c r="A151" s="58" t="s">
        <v>54</v>
      </c>
      <c r="B151" s="59"/>
      <c r="C151" s="59"/>
      <c r="D151" s="59"/>
      <c r="E151" s="59"/>
      <c r="F151" s="59"/>
      <c r="G151" s="60"/>
      <c r="H151" s="33" t="s">
        <v>3</v>
      </c>
    </row>
    <row r="152" spans="1:8" ht="51" x14ac:dyDescent="0.25">
      <c r="A152" s="8" t="s">
        <v>4</v>
      </c>
      <c r="B152" s="8" t="s">
        <v>5</v>
      </c>
      <c r="C152" s="9" t="s">
        <v>49</v>
      </c>
      <c r="D152" s="9"/>
      <c r="E152" s="9"/>
      <c r="F152" s="10" t="s">
        <v>7</v>
      </c>
      <c r="G152" s="10" t="s">
        <v>24</v>
      </c>
      <c r="H152" s="33"/>
    </row>
    <row r="153" spans="1:8" ht="25.5" x14ac:dyDescent="0.25">
      <c r="A153" s="11" t="s">
        <v>55</v>
      </c>
      <c r="B153" s="12" t="s">
        <v>10</v>
      </c>
      <c r="C153" s="12" t="s">
        <v>10</v>
      </c>
      <c r="D153" s="12"/>
      <c r="E153" s="12"/>
      <c r="F153" s="12" t="s">
        <v>10</v>
      </c>
      <c r="G153" s="12" t="s">
        <v>10</v>
      </c>
      <c r="H153" s="33"/>
    </row>
    <row r="154" spans="1:8" x14ac:dyDescent="0.25">
      <c r="A154" s="13" t="s">
        <v>11</v>
      </c>
      <c r="B154" s="12"/>
      <c r="C154" s="12"/>
      <c r="D154" s="12"/>
      <c r="E154" s="12"/>
      <c r="F154" s="12"/>
      <c r="G154" s="12"/>
      <c r="H154" s="33"/>
    </row>
    <row r="155" spans="1:8" x14ac:dyDescent="0.25">
      <c r="A155" s="14" t="s">
        <v>12</v>
      </c>
      <c r="B155" s="35">
        <f>[1]Внутренний!E677</f>
        <v>10400</v>
      </c>
      <c r="C155" s="16">
        <f>B155+(1.5*J155)</f>
        <v>10400</v>
      </c>
      <c r="D155" s="16" t="e">
        <f>('[2]СПК, комплектующие, МПК'!#REF!*3)+C155</f>
        <v>#REF!</v>
      </c>
      <c r="E155" s="16" t="e">
        <f>('[2]СПК, комплектующие, МПК'!#REF!*3)+D155</f>
        <v>#REF!</v>
      </c>
      <c r="F155" s="15">
        <f>B155+(3*J156)</f>
        <v>10400</v>
      </c>
      <c r="G155" s="15">
        <f>B155+(3*J157)</f>
        <v>10400</v>
      </c>
      <c r="H155" s="17" t="s">
        <v>13</v>
      </c>
    </row>
    <row r="156" spans="1:8" x14ac:dyDescent="0.25">
      <c r="A156" s="14" t="s">
        <v>14</v>
      </c>
      <c r="B156" s="35">
        <f>[1]Внутренний!E678</f>
        <v>13000</v>
      </c>
      <c r="C156" s="16">
        <f>B156+(2*J155)</f>
        <v>13000</v>
      </c>
      <c r="D156" s="16" t="e">
        <f>('[2]СПК, комплектующие, МПК'!#REF!*3)+C156</f>
        <v>#REF!</v>
      </c>
      <c r="E156" s="16" t="e">
        <f>('[2]СПК, комплектующие, МПК'!#REF!*3)+D156</f>
        <v>#REF!</v>
      </c>
      <c r="F156" s="15">
        <f>B156+(4*J156)</f>
        <v>13000</v>
      </c>
      <c r="G156" s="15">
        <f>B156+(4*J157)</f>
        <v>13000</v>
      </c>
      <c r="H156" s="17" t="s">
        <v>15</v>
      </c>
    </row>
    <row r="157" spans="1:8" x14ac:dyDescent="0.25">
      <c r="A157" s="14" t="s">
        <v>16</v>
      </c>
      <c r="B157" s="35">
        <f>[1]Внутренний!E679</f>
        <v>15600</v>
      </c>
      <c r="C157" s="16">
        <f>B157+(2.5*J155)</f>
        <v>15600</v>
      </c>
      <c r="D157" s="16" t="e">
        <f>('[2]СПК, комплектующие, МПК'!#REF!*3)+C157</f>
        <v>#REF!</v>
      </c>
      <c r="E157" s="16" t="e">
        <f>('[2]СПК, комплектующие, МПК'!#REF!*3)+D157</f>
        <v>#REF!</v>
      </c>
      <c r="F157" s="15">
        <f>B157+(5*J156)</f>
        <v>15600</v>
      </c>
      <c r="G157" s="15">
        <f>B157+(5*J157)</f>
        <v>15600</v>
      </c>
      <c r="H157" s="17" t="s">
        <v>17</v>
      </c>
    </row>
    <row r="158" spans="1:8" x14ac:dyDescent="0.25">
      <c r="A158" s="14" t="s">
        <v>18</v>
      </c>
      <c r="B158" s="35">
        <f>[1]Внутренний!E680</f>
        <v>18200</v>
      </c>
      <c r="C158" s="16">
        <f>B158+(3*J155)</f>
        <v>18200</v>
      </c>
      <c r="D158" s="16" t="e">
        <f>('[2]СПК, комплектующие, МПК'!#REF!*3)+C158</f>
        <v>#REF!</v>
      </c>
      <c r="E158" s="16" t="e">
        <f>('[2]СПК, комплектующие, МПК'!#REF!*3)+D158</f>
        <v>#REF!</v>
      </c>
      <c r="F158" s="15">
        <f>B158+(6*J156)</f>
        <v>18200</v>
      </c>
      <c r="G158" s="15">
        <f>B158+(6*J157)</f>
        <v>18200</v>
      </c>
      <c r="H158" s="17" t="s">
        <v>19</v>
      </c>
    </row>
    <row r="159" spans="1:8" x14ac:dyDescent="0.25">
      <c r="A159" s="18"/>
      <c r="B159" s="19"/>
      <c r="C159" s="19"/>
      <c r="D159" s="19"/>
      <c r="E159" s="19"/>
      <c r="F159" s="19"/>
      <c r="G159" s="19"/>
      <c r="H159" s="20"/>
    </row>
    <row r="160" spans="1:8" ht="15.75" x14ac:dyDescent="0.25">
      <c r="A160" s="61" t="s">
        <v>56</v>
      </c>
      <c r="B160" s="61"/>
      <c r="C160" s="61"/>
      <c r="D160" s="61"/>
      <c r="E160" s="61"/>
      <c r="F160" s="61"/>
      <c r="G160" s="61"/>
      <c r="H160" s="61"/>
    </row>
    <row r="161" spans="1:8" x14ac:dyDescent="0.25">
      <c r="A161" s="62" t="s">
        <v>4</v>
      </c>
      <c r="B161" s="62"/>
      <c r="C161" s="62"/>
      <c r="D161" s="62"/>
      <c r="E161" s="62" t="s">
        <v>57</v>
      </c>
      <c r="F161" s="62"/>
      <c r="G161" s="62"/>
      <c r="H161" s="63" t="s">
        <v>10</v>
      </c>
    </row>
    <row r="162" spans="1:8" x14ac:dyDescent="0.25">
      <c r="A162" s="64" t="s">
        <v>58</v>
      </c>
      <c r="B162" s="64"/>
      <c r="C162" s="64"/>
      <c r="D162" s="64"/>
      <c r="E162" s="65" t="s">
        <v>59</v>
      </c>
      <c r="F162" s="65"/>
      <c r="G162" s="65"/>
      <c r="H162" s="66">
        <f>[1]Внутренний!E625</f>
        <v>966</v>
      </c>
    </row>
    <row r="163" spans="1:8" x14ac:dyDescent="0.25">
      <c r="A163" s="64" t="s">
        <v>58</v>
      </c>
      <c r="B163" s="64"/>
      <c r="C163" s="64"/>
      <c r="D163" s="64"/>
      <c r="E163" s="65" t="s">
        <v>60</v>
      </c>
      <c r="F163" s="65"/>
      <c r="G163" s="65"/>
      <c r="H163" s="66">
        <f>[1]Внутренний!E626</f>
        <v>924</v>
      </c>
    </row>
    <row r="164" spans="1:8" x14ac:dyDescent="0.25">
      <c r="A164" s="64" t="s">
        <v>61</v>
      </c>
      <c r="B164" s="64"/>
      <c r="C164" s="64"/>
      <c r="D164" s="64"/>
      <c r="E164" s="65" t="s">
        <v>62</v>
      </c>
      <c r="F164" s="65"/>
      <c r="G164" s="65"/>
      <c r="H164" s="66">
        <f>[1]Внутренний!E629</f>
        <v>2376</v>
      </c>
    </row>
    <row r="165" spans="1:8" x14ac:dyDescent="0.25">
      <c r="A165" s="64" t="s">
        <v>63</v>
      </c>
      <c r="B165" s="64"/>
      <c r="C165" s="64"/>
      <c r="D165" s="64"/>
      <c r="E165" s="65" t="s">
        <v>62</v>
      </c>
      <c r="F165" s="65"/>
      <c r="G165" s="65"/>
      <c r="H165" s="66">
        <f>[1]Внутренний!E630</f>
        <v>1716.0000000000002</v>
      </c>
    </row>
    <row r="166" spans="1:8" x14ac:dyDescent="0.25">
      <c r="A166" s="64" t="s">
        <v>64</v>
      </c>
      <c r="B166" s="64"/>
      <c r="C166" s="64"/>
      <c r="D166" s="64"/>
      <c r="E166" s="65" t="s">
        <v>62</v>
      </c>
      <c r="F166" s="65"/>
      <c r="G166" s="65"/>
      <c r="H166" s="66">
        <f>[1]Внутренний!E631</f>
        <v>2220</v>
      </c>
    </row>
    <row r="167" spans="1:8" x14ac:dyDescent="0.25">
      <c r="A167" s="64" t="s">
        <v>65</v>
      </c>
      <c r="B167" s="64"/>
      <c r="C167" s="64"/>
      <c r="D167" s="64"/>
      <c r="E167" s="65" t="s">
        <v>62</v>
      </c>
      <c r="F167" s="65"/>
      <c r="G167" s="65"/>
      <c r="H167" s="66">
        <f>[1]Внутренний!E632</f>
        <v>1956</v>
      </c>
    </row>
    <row r="168" spans="1:8" x14ac:dyDescent="0.25">
      <c r="A168" s="64" t="s">
        <v>66</v>
      </c>
      <c r="B168" s="64"/>
      <c r="C168" s="64"/>
      <c r="D168" s="64"/>
      <c r="E168" s="65" t="s">
        <v>62</v>
      </c>
      <c r="F168" s="65"/>
      <c r="G168" s="65"/>
      <c r="H168" s="66">
        <v>700</v>
      </c>
    </row>
    <row r="169" spans="1:8" x14ac:dyDescent="0.25">
      <c r="A169" s="64" t="s">
        <v>67</v>
      </c>
      <c r="B169" s="64"/>
      <c r="C169" s="64"/>
      <c r="D169" s="64"/>
      <c r="E169" s="65" t="s">
        <v>68</v>
      </c>
      <c r="F169" s="65"/>
      <c r="G169" s="65"/>
      <c r="H169" s="66">
        <v>80</v>
      </c>
    </row>
    <row r="170" spans="1:8" x14ac:dyDescent="0.25">
      <c r="A170" s="67"/>
      <c r="B170" s="67"/>
      <c r="C170" s="67"/>
      <c r="D170" s="67"/>
      <c r="E170" s="67"/>
      <c r="F170" s="67"/>
      <c r="G170" s="67"/>
      <c r="H170" s="67"/>
    </row>
    <row r="171" spans="1:8" ht="15.75" x14ac:dyDescent="0.25">
      <c r="A171" s="61" t="s">
        <v>69</v>
      </c>
      <c r="B171" s="61"/>
      <c r="C171" s="61"/>
      <c r="D171" s="61"/>
      <c r="E171" s="61"/>
      <c r="F171" s="61"/>
      <c r="G171" s="61"/>
      <c r="H171" s="61"/>
    </row>
    <row r="172" spans="1:8" x14ac:dyDescent="0.25">
      <c r="A172" s="68" t="s">
        <v>4</v>
      </c>
      <c r="B172" s="68"/>
      <c r="C172" s="68"/>
      <c r="D172" s="68"/>
      <c r="E172" s="62" t="s">
        <v>10</v>
      </c>
      <c r="F172" s="62"/>
      <c r="G172" s="62"/>
      <c r="H172" s="63"/>
    </row>
    <row r="173" spans="1:8" x14ac:dyDescent="0.25">
      <c r="A173" s="69" t="s">
        <v>70</v>
      </c>
      <c r="B173" s="69"/>
      <c r="C173" s="69"/>
      <c r="D173" s="69"/>
      <c r="E173" s="70">
        <f>[1]Внутренний!E642</f>
        <v>600.22699999999998</v>
      </c>
      <c r="F173" s="70"/>
      <c r="G173" s="70"/>
      <c r="H173" s="71"/>
    </row>
    <row r="174" spans="1:8" x14ac:dyDescent="0.25">
      <c r="A174" s="69" t="s">
        <v>71</v>
      </c>
      <c r="B174" s="69"/>
      <c r="C174" s="69"/>
      <c r="D174" s="69"/>
      <c r="E174" s="70">
        <f>[1]Внутренний!E643</f>
        <v>800.44200000000001</v>
      </c>
      <c r="F174" s="70"/>
      <c r="G174" s="70"/>
      <c r="H174" s="66"/>
    </row>
    <row r="175" spans="1:8" x14ac:dyDescent="0.25">
      <c r="A175" s="69" t="s">
        <v>72</v>
      </c>
      <c r="B175" s="69"/>
      <c r="C175" s="69"/>
      <c r="D175" s="69"/>
      <c r="E175" s="70">
        <f>[1]Внутренний!E644</f>
        <v>999.97919999999999</v>
      </c>
      <c r="F175" s="70"/>
      <c r="G175" s="70"/>
      <c r="H175" s="66"/>
    </row>
    <row r="176" spans="1:8" x14ac:dyDescent="0.25">
      <c r="A176" s="72"/>
      <c r="B176" s="72"/>
      <c r="C176" s="72"/>
      <c r="D176" s="72"/>
      <c r="E176" s="72"/>
      <c r="F176" s="72"/>
      <c r="G176" s="72"/>
      <c r="H176" s="72"/>
    </row>
    <row r="177" spans="1:8" ht="15.75" x14ac:dyDescent="0.25">
      <c r="A177" s="61" t="s">
        <v>73</v>
      </c>
      <c r="B177" s="61"/>
      <c r="C177" s="61"/>
      <c r="D177" s="61"/>
      <c r="E177" s="61"/>
      <c r="F177" s="61"/>
      <c r="G177" s="61"/>
      <c r="H177" s="61"/>
    </row>
    <row r="178" spans="1:8" x14ac:dyDescent="0.25">
      <c r="A178" s="68" t="s">
        <v>4</v>
      </c>
      <c r="B178" s="68"/>
      <c r="C178" s="68"/>
      <c r="D178" s="68"/>
      <c r="E178" s="62" t="s">
        <v>10</v>
      </c>
      <c r="F178" s="62"/>
      <c r="G178" s="62"/>
      <c r="H178" s="73" t="s">
        <v>74</v>
      </c>
    </row>
    <row r="179" spans="1:8" x14ac:dyDescent="0.25">
      <c r="A179" s="69" t="s">
        <v>70</v>
      </c>
      <c r="B179" s="69"/>
      <c r="C179" s="69"/>
      <c r="D179" s="69"/>
      <c r="E179" s="70">
        <f>[1]Внутренний!E683</f>
        <v>4425.4448000000002</v>
      </c>
      <c r="F179" s="70"/>
      <c r="G179" s="70"/>
      <c r="H179" s="71" t="s">
        <v>75</v>
      </c>
    </row>
    <row r="180" spans="1:8" x14ac:dyDescent="0.25">
      <c r="A180" s="69" t="s">
        <v>71</v>
      </c>
      <c r="B180" s="69"/>
      <c r="C180" s="69"/>
      <c r="D180" s="69"/>
      <c r="E180" s="70">
        <f>[1]Внутренний!E684</f>
        <v>6989.673600000001</v>
      </c>
      <c r="F180" s="70"/>
      <c r="G180" s="70"/>
      <c r="H180" s="66" t="s">
        <v>76</v>
      </c>
    </row>
    <row r="181" spans="1:8" x14ac:dyDescent="0.25">
      <c r="A181" s="69" t="s">
        <v>77</v>
      </c>
      <c r="B181" s="69"/>
      <c r="C181" s="69"/>
      <c r="D181" s="69"/>
      <c r="E181" s="70">
        <f>[1]Внутренний!E685</f>
        <v>2865.1056000000008</v>
      </c>
      <c r="F181" s="70"/>
      <c r="G181" s="70"/>
      <c r="H181" s="66" t="s">
        <v>78</v>
      </c>
    </row>
    <row r="182" spans="1:8" x14ac:dyDescent="0.25">
      <c r="A182" s="74"/>
      <c r="B182" s="74"/>
      <c r="C182" s="74"/>
      <c r="D182" s="74"/>
      <c r="E182" s="74"/>
      <c r="F182" s="74"/>
      <c r="G182" s="74"/>
      <c r="H182" s="74"/>
    </row>
    <row r="183" spans="1:8" ht="18" x14ac:dyDescent="0.25">
      <c r="A183" s="75" t="s">
        <v>79</v>
      </c>
      <c r="B183" s="75"/>
      <c r="C183" s="75"/>
      <c r="D183" s="75"/>
      <c r="E183" s="75"/>
      <c r="F183" s="75"/>
      <c r="G183" s="75"/>
      <c r="H183" s="75"/>
    </row>
    <row r="184" spans="1:8" x14ac:dyDescent="0.25">
      <c r="A184" s="76" t="s">
        <v>4</v>
      </c>
      <c r="B184" s="76"/>
      <c r="C184" s="76"/>
      <c r="D184" s="76"/>
      <c r="E184" s="77" t="s">
        <v>10</v>
      </c>
      <c r="F184" s="77"/>
      <c r="G184" s="77"/>
      <c r="H184" s="78" t="s">
        <v>80</v>
      </c>
    </row>
    <row r="185" spans="1:8" x14ac:dyDescent="0.25">
      <c r="A185" s="79" t="s">
        <v>81</v>
      </c>
      <c r="B185" s="79"/>
      <c r="C185" s="79"/>
      <c r="D185" s="79"/>
      <c r="E185" s="80">
        <f>[1]Внутренний!E797</f>
        <v>118.28025</v>
      </c>
      <c r="F185" s="80"/>
      <c r="G185" s="80"/>
      <c r="H185" s="81" t="s">
        <v>82</v>
      </c>
    </row>
    <row r="186" spans="1:8" x14ac:dyDescent="0.25">
      <c r="A186" s="79" t="s">
        <v>83</v>
      </c>
      <c r="B186" s="79"/>
      <c r="C186" s="79"/>
      <c r="D186" s="79"/>
      <c r="E186" s="80">
        <f>[1]Внутренний!E798</f>
        <v>157.75956900000003</v>
      </c>
      <c r="F186" s="80"/>
      <c r="G186" s="80"/>
      <c r="H186" s="82" t="s">
        <v>82</v>
      </c>
    </row>
  </sheetData>
  <mergeCells count="252">
    <mergeCell ref="A186:D186"/>
    <mergeCell ref="E186:G186"/>
    <mergeCell ref="A181:D181"/>
    <mergeCell ref="E181:G181"/>
    <mergeCell ref="A183:H183"/>
    <mergeCell ref="A184:D184"/>
    <mergeCell ref="E184:G184"/>
    <mergeCell ref="A185:D185"/>
    <mergeCell ref="E185:G185"/>
    <mergeCell ref="A178:D178"/>
    <mergeCell ref="E178:G178"/>
    <mergeCell ref="A179:D179"/>
    <mergeCell ref="E179:G179"/>
    <mergeCell ref="A180:D180"/>
    <mergeCell ref="E180:G180"/>
    <mergeCell ref="A174:D174"/>
    <mergeCell ref="E174:G174"/>
    <mergeCell ref="A175:D175"/>
    <mergeCell ref="E175:G175"/>
    <mergeCell ref="A176:H176"/>
    <mergeCell ref="A177:H177"/>
    <mergeCell ref="A170:H170"/>
    <mergeCell ref="A171:H171"/>
    <mergeCell ref="A172:D172"/>
    <mergeCell ref="E172:G172"/>
    <mergeCell ref="A173:D173"/>
    <mergeCell ref="E173:G173"/>
    <mergeCell ref="A167:D167"/>
    <mergeCell ref="E167:G167"/>
    <mergeCell ref="A168:D168"/>
    <mergeCell ref="E168:G168"/>
    <mergeCell ref="A169:D169"/>
    <mergeCell ref="E169:G169"/>
    <mergeCell ref="A164:D164"/>
    <mergeCell ref="E164:G164"/>
    <mergeCell ref="A165:D165"/>
    <mergeCell ref="E165:G165"/>
    <mergeCell ref="A166:D166"/>
    <mergeCell ref="E166:G166"/>
    <mergeCell ref="A161:D161"/>
    <mergeCell ref="E161:G161"/>
    <mergeCell ref="A162:D162"/>
    <mergeCell ref="E162:G162"/>
    <mergeCell ref="A163:D163"/>
    <mergeCell ref="E163:G163"/>
    <mergeCell ref="C155:E155"/>
    <mergeCell ref="C156:E156"/>
    <mergeCell ref="C157:E157"/>
    <mergeCell ref="C158:E158"/>
    <mergeCell ref="A159:H159"/>
    <mergeCell ref="A160:H160"/>
    <mergeCell ref="A149:H149"/>
    <mergeCell ref="A150:H150"/>
    <mergeCell ref="A151:G151"/>
    <mergeCell ref="H151:H154"/>
    <mergeCell ref="C152:E152"/>
    <mergeCell ref="B153:B154"/>
    <mergeCell ref="C153:E154"/>
    <mergeCell ref="F153:F154"/>
    <mergeCell ref="G153:G154"/>
    <mergeCell ref="F143:F144"/>
    <mergeCell ref="G143:G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A140:H140"/>
    <mergeCell ref="A141:G141"/>
    <mergeCell ref="H141:H144"/>
    <mergeCell ref="C142:E142"/>
    <mergeCell ref="B143:B144"/>
    <mergeCell ref="C143:E144"/>
    <mergeCell ref="A131:H131"/>
    <mergeCell ref="A132:G132"/>
    <mergeCell ref="H132:H135"/>
    <mergeCell ref="C133:E133"/>
    <mergeCell ref="B134:B135"/>
    <mergeCell ref="C134:E135"/>
    <mergeCell ref="F134:F135"/>
    <mergeCell ref="G134:G135"/>
    <mergeCell ref="F125:F126"/>
    <mergeCell ref="G125:G126"/>
    <mergeCell ref="C127:E127"/>
    <mergeCell ref="C128:E128"/>
    <mergeCell ref="C129:E129"/>
    <mergeCell ref="C130:E130"/>
    <mergeCell ref="C118:E118"/>
    <mergeCell ref="C119:E119"/>
    <mergeCell ref="C120:E120"/>
    <mergeCell ref="C121:E121"/>
    <mergeCell ref="A122:H122"/>
    <mergeCell ref="A123:G123"/>
    <mergeCell ref="H123:H126"/>
    <mergeCell ref="C124:E124"/>
    <mergeCell ref="B125:B126"/>
    <mergeCell ref="C125:E126"/>
    <mergeCell ref="A113:H113"/>
    <mergeCell ref="A114:G114"/>
    <mergeCell ref="H114:H117"/>
    <mergeCell ref="C115:E115"/>
    <mergeCell ref="B116:B117"/>
    <mergeCell ref="C116:E117"/>
    <mergeCell ref="F116:F117"/>
    <mergeCell ref="G116:G117"/>
    <mergeCell ref="F107:F108"/>
    <mergeCell ref="G107:G108"/>
    <mergeCell ref="C109:E109"/>
    <mergeCell ref="C110:E110"/>
    <mergeCell ref="C111:E111"/>
    <mergeCell ref="C112:E112"/>
    <mergeCell ref="C100:E100"/>
    <mergeCell ref="C101:E101"/>
    <mergeCell ref="C102:E102"/>
    <mergeCell ref="C103:E103"/>
    <mergeCell ref="A104:H104"/>
    <mergeCell ref="A105:G105"/>
    <mergeCell ref="H105:H108"/>
    <mergeCell ref="C106:E106"/>
    <mergeCell ref="B107:B108"/>
    <mergeCell ref="C107:E108"/>
    <mergeCell ref="A95:H95"/>
    <mergeCell ref="A96:G96"/>
    <mergeCell ref="H96:H99"/>
    <mergeCell ref="C97:E97"/>
    <mergeCell ref="B98:B99"/>
    <mergeCell ref="C98:E99"/>
    <mergeCell ref="F98:F99"/>
    <mergeCell ref="G98:G99"/>
    <mergeCell ref="F89:F90"/>
    <mergeCell ref="G89:G90"/>
    <mergeCell ref="C91:E91"/>
    <mergeCell ref="C92:E92"/>
    <mergeCell ref="C93:E93"/>
    <mergeCell ref="C94:E94"/>
    <mergeCell ref="C82:E82"/>
    <mergeCell ref="C83:E83"/>
    <mergeCell ref="C84:E84"/>
    <mergeCell ref="C85:E85"/>
    <mergeCell ref="A86:H86"/>
    <mergeCell ref="A87:G87"/>
    <mergeCell ref="H87:H90"/>
    <mergeCell ref="C88:E88"/>
    <mergeCell ref="B89:B90"/>
    <mergeCell ref="C89:E90"/>
    <mergeCell ref="A77:H77"/>
    <mergeCell ref="A78:G78"/>
    <mergeCell ref="H78:H81"/>
    <mergeCell ref="C79:E79"/>
    <mergeCell ref="B80:B81"/>
    <mergeCell ref="C80:E81"/>
    <mergeCell ref="F80:F81"/>
    <mergeCell ref="G80:G81"/>
    <mergeCell ref="F71:F72"/>
    <mergeCell ref="G71:G72"/>
    <mergeCell ref="C73:E73"/>
    <mergeCell ref="C74:E74"/>
    <mergeCell ref="C75:E75"/>
    <mergeCell ref="C76:E76"/>
    <mergeCell ref="C64:E64"/>
    <mergeCell ref="C65:E65"/>
    <mergeCell ref="C66:E66"/>
    <mergeCell ref="C67:E67"/>
    <mergeCell ref="A68:H68"/>
    <mergeCell ref="A69:G69"/>
    <mergeCell ref="H69:H72"/>
    <mergeCell ref="C70:E70"/>
    <mergeCell ref="B71:B72"/>
    <mergeCell ref="C71:E72"/>
    <mergeCell ref="A60:G60"/>
    <mergeCell ref="H60:H63"/>
    <mergeCell ref="C61:E61"/>
    <mergeCell ref="B62:B63"/>
    <mergeCell ref="C62:E63"/>
    <mergeCell ref="F62:F63"/>
    <mergeCell ref="G62:G63"/>
    <mergeCell ref="G53:G54"/>
    <mergeCell ref="C55:E55"/>
    <mergeCell ref="C56:E56"/>
    <mergeCell ref="C57:E57"/>
    <mergeCell ref="C58:E58"/>
    <mergeCell ref="A59:H59"/>
    <mergeCell ref="C47:E47"/>
    <mergeCell ref="C48:E48"/>
    <mergeCell ref="C49:E49"/>
    <mergeCell ref="A50:H50"/>
    <mergeCell ref="A51:G51"/>
    <mergeCell ref="H51:H54"/>
    <mergeCell ref="C52:E52"/>
    <mergeCell ref="B53:B54"/>
    <mergeCell ref="C53:E54"/>
    <mergeCell ref="F53:F54"/>
    <mergeCell ref="A42:H42"/>
    <mergeCell ref="A43:G43"/>
    <mergeCell ref="H43:H46"/>
    <mergeCell ref="C44:E44"/>
    <mergeCell ref="B45:B46"/>
    <mergeCell ref="C45:E46"/>
    <mergeCell ref="F45:F46"/>
    <mergeCell ref="G45:G46"/>
    <mergeCell ref="C34:E34"/>
    <mergeCell ref="A35:H35"/>
    <mergeCell ref="A36:H36"/>
    <mergeCell ref="B37:E37"/>
    <mergeCell ref="F37:H41"/>
    <mergeCell ref="B38:E39"/>
    <mergeCell ref="B40:E40"/>
    <mergeCell ref="B41:E41"/>
    <mergeCell ref="C28:E28"/>
    <mergeCell ref="A30:G30"/>
    <mergeCell ref="H30:H33"/>
    <mergeCell ref="C31:E31"/>
    <mergeCell ref="B32:B33"/>
    <mergeCell ref="C32:E33"/>
    <mergeCell ref="F32:F33"/>
    <mergeCell ref="G32:G33"/>
    <mergeCell ref="A23:H23"/>
    <mergeCell ref="A24:G24"/>
    <mergeCell ref="H24:H27"/>
    <mergeCell ref="C25:E25"/>
    <mergeCell ref="B26:B27"/>
    <mergeCell ref="C26:E27"/>
    <mergeCell ref="F26:F27"/>
    <mergeCell ref="G26:G27"/>
    <mergeCell ref="F17:F18"/>
    <mergeCell ref="G17:G18"/>
    <mergeCell ref="C19:E19"/>
    <mergeCell ref="C20:E20"/>
    <mergeCell ref="C21:E21"/>
    <mergeCell ref="C22:E22"/>
    <mergeCell ref="C10:E10"/>
    <mergeCell ref="C11:E11"/>
    <mergeCell ref="C12:E12"/>
    <mergeCell ref="C13:E13"/>
    <mergeCell ref="A14:H14"/>
    <mergeCell ref="A15:G15"/>
    <mergeCell ref="H15:H18"/>
    <mergeCell ref="C16:E16"/>
    <mergeCell ref="B17:B18"/>
    <mergeCell ref="C17:E18"/>
    <mergeCell ref="A1:H1"/>
    <mergeCell ref="A2:H4"/>
    <mergeCell ref="A6:G6"/>
    <mergeCell ref="H6:H9"/>
    <mergeCell ref="C7:E7"/>
    <mergeCell ref="B8:B9"/>
    <mergeCell ref="C8:E9"/>
    <mergeCell ref="F8:F9"/>
    <mergeCell ref="G8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Tatyana</cp:lastModifiedBy>
  <dcterms:created xsi:type="dcterms:W3CDTF">2017-05-24T05:21:55Z</dcterms:created>
  <dcterms:modified xsi:type="dcterms:W3CDTF">2017-05-24T05:22:20Z</dcterms:modified>
</cp:coreProperties>
</file>