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 refMode="R1C1"/>
</workbook>
</file>

<file path=xl/calcChain.xml><?xml version="1.0" encoding="utf-8"?>
<calcChain xmlns="http://schemas.openxmlformats.org/spreadsheetml/2006/main">
  <c r="F62" i="1" l="1"/>
  <c r="G65" i="1"/>
  <c r="F65" i="1"/>
  <c r="G64" i="1"/>
  <c r="F64" i="1"/>
  <c r="G63" i="1"/>
  <c r="F63" i="1"/>
  <c r="G62" i="1"/>
  <c r="G56" i="1"/>
  <c r="G55" i="1"/>
  <c r="G54" i="1"/>
  <c r="G53" i="1"/>
  <c r="F56" i="1"/>
  <c r="F55" i="1"/>
  <c r="F54" i="1"/>
  <c r="F53" i="1"/>
  <c r="C65" i="1"/>
  <c r="D65" i="1" s="1"/>
  <c r="E65" i="1" s="1"/>
  <c r="C64" i="1"/>
  <c r="D64" i="1" s="1"/>
  <c r="E64" i="1" s="1"/>
  <c r="C63" i="1"/>
  <c r="D63" i="1" s="1"/>
  <c r="E63" i="1" s="1"/>
  <c r="C62" i="1"/>
  <c r="D62" i="1" s="1"/>
  <c r="E62" i="1" s="1"/>
  <c r="C56" i="1"/>
  <c r="C55" i="1"/>
  <c r="C54" i="1"/>
  <c r="C53" i="1"/>
  <c r="J37" i="1"/>
  <c r="J36" i="1"/>
  <c r="J35" i="1"/>
  <c r="J81" i="1"/>
  <c r="J91" i="1" s="1"/>
  <c r="E125" i="1"/>
  <c r="E124" i="1"/>
  <c r="E120" i="1"/>
  <c r="E119" i="1"/>
  <c r="E118" i="1"/>
  <c r="E113" i="1"/>
  <c r="E110" i="1"/>
  <c r="E109" i="1"/>
  <c r="E108" i="1"/>
  <c r="H102" i="1"/>
  <c r="H101" i="1"/>
  <c r="H100" i="1"/>
  <c r="H99" i="1"/>
  <c r="H98" i="1"/>
  <c r="H97" i="1"/>
  <c r="B93" i="1"/>
  <c r="B92" i="1"/>
  <c r="B91" i="1"/>
  <c r="B90" i="1"/>
  <c r="B83" i="1"/>
  <c r="B82" i="1"/>
  <c r="B81" i="1"/>
  <c r="B80" i="1"/>
  <c r="B74" i="1"/>
  <c r="B73" i="1"/>
  <c r="B72" i="1"/>
  <c r="B71" i="1"/>
  <c r="B65" i="1"/>
  <c r="B64" i="1"/>
  <c r="B63" i="1"/>
  <c r="B62" i="1"/>
  <c r="B56" i="1"/>
  <c r="B55" i="1"/>
  <c r="B54" i="1"/>
  <c r="B53" i="1"/>
  <c r="B47" i="1"/>
  <c r="B46" i="1"/>
  <c r="B45" i="1"/>
  <c r="B44" i="1"/>
  <c r="B38" i="1"/>
  <c r="B37" i="1"/>
  <c r="B36" i="1"/>
  <c r="B35" i="1"/>
  <c r="B29" i="1"/>
  <c r="B28" i="1"/>
  <c r="B22" i="1"/>
  <c r="C22" i="1" s="1"/>
  <c r="D22" i="1" s="1"/>
  <c r="E22" i="1" s="1"/>
  <c r="B21" i="1"/>
  <c r="F21" i="1" s="1"/>
  <c r="B20" i="1"/>
  <c r="G20" i="1" s="1"/>
  <c r="B19" i="1"/>
  <c r="F19" i="1" s="1"/>
  <c r="B13" i="1"/>
  <c r="F13" i="1" s="1"/>
  <c r="B12" i="1"/>
  <c r="F12" i="1" s="1"/>
  <c r="B11" i="1"/>
  <c r="F11" i="1" s="1"/>
  <c r="B10" i="1"/>
  <c r="F10" i="1" s="1"/>
  <c r="C35" i="1" l="1"/>
  <c r="C11" i="1"/>
  <c r="D11" i="1" s="1"/>
  <c r="E11" i="1" s="1"/>
  <c r="F20" i="1"/>
  <c r="G11" i="1"/>
  <c r="C13" i="1"/>
  <c r="D13" i="1" s="1"/>
  <c r="E13" i="1" s="1"/>
  <c r="G12" i="1"/>
  <c r="G10" i="1"/>
  <c r="C12" i="1"/>
  <c r="D12" i="1" s="1"/>
  <c r="E12" i="1" s="1"/>
  <c r="G13" i="1"/>
  <c r="C20" i="1"/>
  <c r="D20" i="1" s="1"/>
  <c r="E20" i="1" s="1"/>
  <c r="C10" i="1"/>
  <c r="D10" i="1" s="1"/>
  <c r="E10" i="1" s="1"/>
  <c r="C47" i="1"/>
  <c r="D47" i="1" s="1"/>
  <c r="E47" i="1" s="1"/>
  <c r="C45" i="1"/>
  <c r="D45" i="1" s="1"/>
  <c r="E45" i="1" s="1"/>
  <c r="G47" i="1"/>
  <c r="G45" i="1"/>
  <c r="D35" i="1"/>
  <c r="E35" i="1" s="1"/>
  <c r="F38" i="1"/>
  <c r="F47" i="1"/>
  <c r="F74" i="1"/>
  <c r="F83" i="1"/>
  <c r="F91" i="1"/>
  <c r="F36" i="1"/>
  <c r="F45" i="1"/>
  <c r="F72" i="1"/>
  <c r="F81" i="1"/>
  <c r="F93" i="1"/>
  <c r="G44" i="1"/>
  <c r="G46" i="1"/>
  <c r="G19" i="1"/>
  <c r="C19" i="1"/>
  <c r="D19" i="1" s="1"/>
  <c r="E19" i="1" s="1"/>
  <c r="F22" i="1"/>
  <c r="G21" i="1"/>
  <c r="C21" i="1"/>
  <c r="D21" i="1" s="1"/>
  <c r="E21" i="1" s="1"/>
  <c r="G22" i="1"/>
  <c r="F35" i="1"/>
  <c r="F37" i="1"/>
  <c r="F44" i="1"/>
  <c r="F46" i="1"/>
  <c r="F71" i="1"/>
  <c r="F73" i="1"/>
  <c r="F80" i="1"/>
  <c r="F82" i="1"/>
  <c r="F90" i="1"/>
  <c r="F92" i="1"/>
  <c r="C44" i="1"/>
  <c r="D44" i="1" s="1"/>
  <c r="E44" i="1" s="1"/>
  <c r="C46" i="1"/>
  <c r="D46" i="1" s="1"/>
  <c r="E46" i="1" s="1"/>
  <c r="C37" i="1" l="1"/>
  <c r="D37" i="1" s="1"/>
  <c r="E37" i="1" s="1"/>
  <c r="D55" i="1"/>
  <c r="E55" i="1" s="1"/>
  <c r="D53" i="1"/>
  <c r="E53" i="1" s="1"/>
  <c r="C38" i="1"/>
  <c r="D38" i="1" s="1"/>
  <c r="E38" i="1" s="1"/>
  <c r="C36" i="1"/>
  <c r="D36" i="1" s="1"/>
  <c r="E36" i="1" s="1"/>
  <c r="D56" i="1"/>
  <c r="E56" i="1" s="1"/>
  <c r="D54" i="1"/>
  <c r="E54" i="1" s="1"/>
  <c r="J80" i="1" l="1"/>
  <c r="C74" i="1"/>
  <c r="D74" i="1" s="1"/>
  <c r="E74" i="1" s="1"/>
  <c r="C72" i="1"/>
  <c r="D72" i="1" s="1"/>
  <c r="E72" i="1" s="1"/>
  <c r="C71" i="1"/>
  <c r="D71" i="1" s="1"/>
  <c r="E71" i="1" s="1"/>
  <c r="C73" i="1"/>
  <c r="D73" i="1" s="1"/>
  <c r="E73" i="1" s="1"/>
  <c r="G74" i="1"/>
  <c r="G72" i="1"/>
  <c r="J82" i="1"/>
  <c r="G71" i="1"/>
  <c r="G73" i="1"/>
  <c r="G38" i="1"/>
  <c r="G36" i="1"/>
  <c r="G37" i="1"/>
  <c r="G35" i="1"/>
  <c r="J92" i="1" l="1"/>
  <c r="G83" i="1"/>
  <c r="G81" i="1"/>
  <c r="G82" i="1"/>
  <c r="G80" i="1"/>
  <c r="J90" i="1"/>
  <c r="C83" i="1"/>
  <c r="D83" i="1" s="1"/>
  <c r="E83" i="1" s="1"/>
  <c r="C81" i="1"/>
  <c r="D81" i="1" s="1"/>
  <c r="E81" i="1" s="1"/>
  <c r="C80" i="1"/>
  <c r="D80" i="1" s="1"/>
  <c r="E80" i="1" s="1"/>
  <c r="C82" i="1"/>
  <c r="D82" i="1" s="1"/>
  <c r="E82" i="1" s="1"/>
  <c r="G93" i="1" l="1"/>
  <c r="G91" i="1"/>
  <c r="G90" i="1"/>
  <c r="G92" i="1"/>
  <c r="C93" i="1"/>
  <c r="D93" i="1" s="1"/>
  <c r="E93" i="1" s="1"/>
  <c r="C91" i="1"/>
  <c r="D91" i="1" s="1"/>
  <c r="E91" i="1" s="1"/>
  <c r="C90" i="1"/>
  <c r="D90" i="1" s="1"/>
  <c r="E90" i="1" s="1"/>
  <c r="C92" i="1"/>
  <c r="D92" i="1" s="1"/>
  <c r="E92" i="1" s="1"/>
</calcChain>
</file>

<file path=xl/sharedStrings.xml><?xml version="1.0" encoding="utf-8"?>
<sst xmlns="http://schemas.openxmlformats.org/spreadsheetml/2006/main" count="252" uniqueCount="71">
  <si>
    <t>ООО «НикеПласт»</t>
  </si>
  <si>
    <t>ТЕПЛИЦЫ "Компакт ширина 2м"                                                                                     ширина 2м  шаг дуги 1,0м (труба 20*20, основание 40*20)</t>
  </si>
  <si>
    <t>Кол-во листов сотового поликарбоната (2,1*6м)</t>
  </si>
  <si>
    <t>Наименование</t>
  </si>
  <si>
    <t>Каркас труба полимерная краска</t>
  </si>
  <si>
    <t>Каркас в комплекте с  поликарбонат               Actual BIO,                                4мм</t>
  </si>
  <si>
    <t>Каркас в комплекте с  поликарбонатом, 4мм</t>
  </si>
  <si>
    <t>Каркас в комплекте с  поликарбонатом, 3мм</t>
  </si>
  <si>
    <t>Ширина- 2м,            Высота — 2м</t>
  </si>
  <si>
    <t>Цена</t>
  </si>
  <si>
    <t>Длина</t>
  </si>
  <si>
    <t>4м</t>
  </si>
  <si>
    <t>3 листа</t>
  </si>
  <si>
    <t>6м</t>
  </si>
  <si>
    <t>4 листа</t>
  </si>
  <si>
    <t>8м</t>
  </si>
  <si>
    <t>5 листов</t>
  </si>
  <si>
    <t>10м</t>
  </si>
  <si>
    <t>6 листов</t>
  </si>
  <si>
    <t>ТЕПЛИЦЫ "Компакт+ ширина 2,5м"                                                                                     ширина 2,5м  шаг дуги 1,0м (труба 20*20, основание 40*20)</t>
  </si>
  <si>
    <t>Ширина- 2,5м,          Высота — 2м</t>
  </si>
  <si>
    <t>Каркас в комплекте с  поликарбонат               Actual BIO,   4мм</t>
  </si>
  <si>
    <t>Каркас в комплекте с  поликарбонатом, 3,3мм</t>
  </si>
  <si>
    <t>ТЕПЛИЦЫ "Уралочка - Модерн" (армированная пленка в комплекте) ширина 3м шаг дуги 1м (труба 20х20, основание 20х20)</t>
  </si>
  <si>
    <t>Каркас: стальная труба 20х20мм
Покраска: антикоррозийная порошковая,цвет белый
Армированное  покрытие:  толщина  230мкм.,коэффициэнт 
светопропускания  81%,  эксплуатационный  температурный 
режим от -50С до +80С защитное покрытие от УФ лучей
Время сборки: 2/3 часа 2 чел.
Вес 4м - 42кг.  Вес 6м - 53кг.
Размер упаковочной коробки: 2050х600х180мм</t>
  </si>
  <si>
    <t>Ширина- 3м, Высота — 2м</t>
  </si>
  <si>
    <t>Теплицы "УДачная ЭКОНОМ"                                                            ШИРИНА 3 м шаг 1м (труба 20х20, основание 20х20)</t>
  </si>
  <si>
    <t>Теплицы "УДачная ЭКОНОМ"                                                            ШИРИНА 3 м шаг 0,67  м (труба 20х20, основание 20х20)</t>
  </si>
  <si>
    <t>Теплицы "УДачная КЛАССИК"                                                            ШИРИНА 3 м шаг 1 м (труба 20х20, основание 40х20)</t>
  </si>
  <si>
    <t>Каркас в комплекте с  усиленным поликарбонатом, 4мм</t>
  </si>
  <si>
    <t>Теплицы "УДачная КЛАССИК"                                                            ШИРИНА 3 м шаг 0,67 м (труба 20х20, основание 40х20)</t>
  </si>
  <si>
    <t>Теплицы "УДачная ЭЛИТНАЯ"                                                            ШИРИНА 3 м шаг 1 м (труба 40х20, основание 40х40)</t>
  </si>
  <si>
    <t>Теплицы "УДачная ЭЛИТНАЯ"                                                            ШИРИНА 3 м шаг 0,67 м   (труба 40х20, основание 40х40)</t>
  </si>
  <si>
    <t xml:space="preserve">КРЕМЛЕВСКАЯ ТЕПЛИЦА ширина 2,77м  шаг дуги 1м                  (труба 20х20) Прямая стена, арочная крыша. </t>
  </si>
  <si>
    <t>Каркас</t>
  </si>
  <si>
    <t>Ширина- 2,7м Высота — 2,1м</t>
  </si>
  <si>
    <t>Размеры</t>
  </si>
  <si>
    <t>Форточка боковая</t>
  </si>
  <si>
    <t>0,6м  х  0,98м</t>
  </si>
  <si>
    <t>0,6м  х  0,64м</t>
  </si>
  <si>
    <t>Перегородка с дверью 20х20мм</t>
  </si>
  <si>
    <t>2м  х  3м</t>
  </si>
  <si>
    <t>Перегородка без двери 20х20мм</t>
  </si>
  <si>
    <t>Перегородка с дверью ЭлитР 40х20мм</t>
  </si>
  <si>
    <t>Перегородка без двери ЭлитР 40х20мм</t>
  </si>
  <si>
    <t>Дуга для теплицы</t>
  </si>
  <si>
    <t>Крючок + 2 скобы</t>
  </si>
  <si>
    <t>250мм</t>
  </si>
  <si>
    <t xml:space="preserve">Парник "Универсальный" </t>
  </si>
  <si>
    <t>Длина — 4м</t>
  </si>
  <si>
    <t>Длина — 6м</t>
  </si>
  <si>
    <t>Длина — 8м</t>
  </si>
  <si>
    <t xml:space="preserve">Парник ОЦИНКОВАННЫЙ  "Удачный" </t>
  </si>
  <si>
    <t>Поликарбонат</t>
  </si>
  <si>
    <t>Длина — 2м</t>
  </si>
  <si>
    <t>2,1 х 3,0 м</t>
  </si>
  <si>
    <t>Ширина — 1м</t>
  </si>
  <si>
    <t>Высота — 0,9м</t>
  </si>
  <si>
    <t xml:space="preserve">Парник ОЦИНКОВАННЫЙ  "Слава СП" </t>
  </si>
  <si>
    <t>Кол-во поликарбоната</t>
  </si>
  <si>
    <t>6 пог.м.</t>
  </si>
  <si>
    <t>9 пог.м.</t>
  </si>
  <si>
    <t>Удлинение 2м</t>
  </si>
  <si>
    <t>3 пог.м.</t>
  </si>
  <si>
    <r>
      <t xml:space="preserve">Пленка  Stabilen / </t>
    </r>
    <r>
      <rPr>
        <b/>
        <sz val="10"/>
        <rFont val="Tahoma"/>
        <family val="2"/>
        <charset val="204"/>
      </rPr>
      <t>цвет оранжевый</t>
    </r>
  </si>
  <si>
    <t>Ширина рукава</t>
  </si>
  <si>
    <t>150 мкр</t>
  </si>
  <si>
    <t>3м</t>
  </si>
  <si>
    <t>200 мкр</t>
  </si>
  <si>
    <t>Комплектующие для теплиц</t>
  </si>
  <si>
    <r>
      <t>620085 г.Екатеринбург, ул.Титова, д.29 оф.1</t>
    </r>
    <r>
      <rPr>
        <sz val="11"/>
        <rFont val="Tahoma"/>
        <family val="2"/>
        <charset val="204"/>
      </rPr>
      <t xml:space="preserve">  ИНН:6674346800   КПП:667401001   
р/с: 40702810562400000130 в ОАО «УБРиР» к/с:30101810900000000795 БИК:046577795,  
E-mail: info@nikeplast.ru,  </t>
    </r>
    <r>
      <rPr>
        <b/>
        <sz val="11"/>
        <rFont val="Tahoma"/>
        <family val="2"/>
        <charset val="204"/>
      </rPr>
      <t>www.nikeplast.ru</t>
    </r>
    <r>
      <rPr>
        <sz val="11"/>
        <rFont val="Tahoma"/>
        <family val="2"/>
        <charset val="204"/>
      </rPr>
      <t xml:space="preserve">,   Тел.: </t>
    </r>
    <r>
      <rPr>
        <b/>
        <sz val="16"/>
        <rFont val="Tahoma"/>
        <family val="2"/>
        <charset val="204"/>
      </rPr>
      <t>(343) 287-04-05, 219-79-73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</si>
</sst>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SimSun"/>
      <family val="2"/>
      <charset val="204"/>
    </font>
    <font>
      <b/>
      <sz val="10.5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sz val="14"/>
      <name val="Tahoma"/>
      <family val="2"/>
      <charset val="204"/>
    </font>
    <font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9"/>
      <name val="Tahoma"/>
      <family val="2"/>
      <charset val="204"/>
    </font>
    <font>
      <sz val="8"/>
      <color indexed="22"/>
      <name val="Tahoma"/>
      <family val="2"/>
      <charset val="204"/>
    </font>
    <font>
      <b/>
      <sz val="8"/>
      <color indexed="22"/>
      <name val="Tahoma"/>
      <family val="2"/>
      <charset val="204"/>
    </font>
    <font>
      <b/>
      <sz val="10.5"/>
      <color indexed="22"/>
      <name val="Tahoma"/>
      <family val="2"/>
      <charset val="204"/>
    </font>
    <font>
      <sz val="11"/>
      <color indexed="22"/>
      <name val="Tahoma"/>
      <family val="2"/>
      <charset val="204"/>
    </font>
    <font>
      <sz val="10"/>
      <color indexed="22"/>
      <name val="Tahoma"/>
      <family val="2"/>
      <charset val="204"/>
    </font>
    <font>
      <sz val="10"/>
      <color indexed="22"/>
      <name val="Arial Cyr"/>
      <family val="2"/>
      <charset val="204"/>
    </font>
    <font>
      <sz val="11"/>
      <color indexed="22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b/>
      <sz val="20"/>
      <color indexed="18"/>
      <name val="Tahoma"/>
      <family val="2"/>
      <charset val="204"/>
    </font>
    <font>
      <b/>
      <sz val="16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  <fill>
      <patternFill patternType="solid">
        <fgColor indexed="22"/>
        <bgColor indexed="41"/>
      </patternFill>
    </fill>
    <fill>
      <patternFill patternType="solid">
        <fgColor indexed="26"/>
        <bgColor indexed="41"/>
      </patternFill>
    </fill>
    <fill>
      <patternFill patternType="solid">
        <fgColor theme="0" tint="-0.249977111117893"/>
        <bgColor indexed="41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7">
    <xf numFmtId="0" fontId="0" fillId="0" borderId="0" xfId="0"/>
    <xf numFmtId="0" fontId="3" fillId="0" borderId="1" xfId="2" applyFont="1" applyBorder="1" applyAlignment="1">
      <alignment horizontal="center" vertical="top" wrapText="1"/>
    </xf>
    <xf numFmtId="0" fontId="6" fillId="2" borderId="2" xfId="2" applyFont="1" applyFill="1" applyBorder="1" applyAlignment="1">
      <alignment horizontal="center" vertical="top" wrapText="1"/>
    </xf>
    <xf numFmtId="0" fontId="6" fillId="2" borderId="3" xfId="2" applyFont="1" applyFill="1" applyBorder="1" applyAlignment="1">
      <alignment horizontal="center" vertical="top" wrapText="1"/>
    </xf>
    <xf numFmtId="0" fontId="6" fillId="2" borderId="4" xfId="2" applyFont="1" applyFill="1" applyBorder="1" applyAlignment="1">
      <alignment horizontal="center" vertical="top" wrapText="1"/>
    </xf>
    <xf numFmtId="0" fontId="7" fillId="3" borderId="2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top"/>
    </xf>
    <xf numFmtId="0" fontId="8" fillId="3" borderId="5" xfId="2" applyFont="1" applyFill="1" applyBorder="1" applyAlignment="1">
      <alignment horizontal="center" vertical="top" wrapText="1"/>
    </xf>
    <xf numFmtId="0" fontId="4" fillId="3" borderId="5" xfId="2" applyFont="1" applyFill="1" applyBorder="1" applyAlignment="1">
      <alignment horizontal="center" vertical="top" wrapText="1"/>
    </xf>
    <xf numFmtId="0" fontId="4" fillId="3" borderId="5" xfId="2" applyFont="1" applyFill="1" applyBorder="1" applyAlignment="1">
      <alignment horizontal="center" vertical="top" wrapText="1"/>
    </xf>
    <xf numFmtId="0" fontId="8" fillId="3" borderId="5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/>
    </xf>
    <xf numFmtId="0" fontId="9" fillId="0" borderId="5" xfId="2" applyFont="1" applyBorder="1" applyAlignment="1">
      <alignment horizontal="center" vertical="top" wrapText="1"/>
    </xf>
    <xf numFmtId="1" fontId="9" fillId="0" borderId="5" xfId="2" applyNumberFormat="1" applyFont="1" applyBorder="1" applyAlignment="1">
      <alignment horizontal="center" vertical="center"/>
    </xf>
    <xf numFmtId="1" fontId="9" fillId="0" borderId="5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center"/>
    </xf>
    <xf numFmtId="0" fontId="9" fillId="0" borderId="2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9" fillId="0" borderId="4" xfId="2" applyFont="1" applyBorder="1" applyAlignment="1">
      <alignment horizontal="center" vertical="top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13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top" wrapText="1"/>
    </xf>
    <xf numFmtId="0" fontId="7" fillId="3" borderId="5" xfId="2" applyFont="1" applyFill="1" applyBorder="1" applyAlignment="1">
      <alignment horizontal="center" vertical="center" wrapText="1"/>
    </xf>
    <xf numFmtId="164" fontId="9" fillId="0" borderId="5" xfId="2" applyNumberFormat="1" applyFont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top" wrapText="1"/>
    </xf>
    <xf numFmtId="0" fontId="4" fillId="3" borderId="11" xfId="2" applyFont="1" applyFill="1" applyBorder="1" applyAlignment="1">
      <alignment horizontal="center" vertical="center"/>
    </xf>
    <xf numFmtId="0" fontId="4" fillId="3" borderId="15" xfId="2" applyFont="1" applyFill="1" applyBorder="1" applyAlignment="1">
      <alignment horizontal="center" vertical="center"/>
    </xf>
    <xf numFmtId="0" fontId="4" fillId="3" borderId="16" xfId="2" applyFont="1" applyFill="1" applyBorder="1" applyAlignment="1">
      <alignment horizontal="center" vertical="center"/>
    </xf>
    <xf numFmtId="0" fontId="4" fillId="3" borderId="17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164" fontId="9" fillId="0" borderId="2" xfId="2" applyNumberFormat="1" applyFont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 vertical="center"/>
    </xf>
    <xf numFmtId="164" fontId="9" fillId="0" borderId="4" xfId="2" applyNumberFormat="1" applyFont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top" wrapText="1"/>
    </xf>
    <xf numFmtId="0" fontId="10" fillId="0" borderId="5" xfId="2" applyFont="1" applyFill="1" applyBorder="1" applyAlignment="1">
      <alignment horizontal="center" vertical="top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/>
    </xf>
    <xf numFmtId="0" fontId="8" fillId="4" borderId="5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/>
    </xf>
    <xf numFmtId="0" fontId="11" fillId="0" borderId="5" xfId="2" applyFont="1" applyBorder="1" applyAlignment="1">
      <alignment horizontal="left" vertical="top" wrapText="1" indent="1"/>
    </xf>
    <xf numFmtId="164" fontId="11" fillId="0" borderId="5" xfId="2" applyNumberFormat="1" applyFont="1" applyBorder="1" applyAlignment="1">
      <alignment horizontal="center" vertical="center"/>
    </xf>
    <xf numFmtId="0" fontId="12" fillId="0" borderId="5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4" borderId="5" xfId="2" applyFont="1" applyFill="1" applyBorder="1" applyAlignment="1">
      <alignment horizontal="center" vertical="top"/>
    </xf>
    <xf numFmtId="0" fontId="4" fillId="0" borderId="5" xfId="2" applyFont="1" applyFill="1" applyBorder="1" applyAlignment="1">
      <alignment horizontal="center" vertical="center" wrapText="1"/>
    </xf>
    <xf numFmtId="1" fontId="12" fillId="0" borderId="5" xfId="2" applyNumberFormat="1" applyFont="1" applyBorder="1" applyAlignment="1">
      <alignment horizontal="center" vertical="center"/>
    </xf>
    <xf numFmtId="0" fontId="8" fillId="0" borderId="5" xfId="2" applyFont="1" applyFill="1" applyBorder="1" applyAlignment="1">
      <alignment horizontal="center"/>
    </xf>
    <xf numFmtId="0" fontId="12" fillId="0" borderId="5" xfId="2" applyFont="1" applyFill="1" applyBorder="1" applyAlignment="1">
      <alignment horizontal="center"/>
    </xf>
    <xf numFmtId="0" fontId="13" fillId="4" borderId="5" xfId="2" applyFont="1" applyFill="1" applyBorder="1" applyAlignment="1">
      <alignment horizontal="center"/>
    </xf>
    <xf numFmtId="1" fontId="12" fillId="0" borderId="8" xfId="2" applyNumberFormat="1" applyFont="1" applyBorder="1" applyAlignment="1">
      <alignment horizontal="center" vertical="center"/>
    </xf>
    <xf numFmtId="1" fontId="12" fillId="0" borderId="9" xfId="2" applyNumberFormat="1" applyFont="1" applyBorder="1" applyAlignment="1">
      <alignment horizontal="center" vertical="center"/>
    </xf>
    <xf numFmtId="1" fontId="12" fillId="0" borderId="10" xfId="2" applyNumberFormat="1" applyFont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1" fontId="12" fillId="0" borderId="18" xfId="2" applyNumberFormat="1" applyFont="1" applyBorder="1" applyAlignment="1">
      <alignment horizontal="center" vertical="center"/>
    </xf>
    <xf numFmtId="1" fontId="12" fillId="0" borderId="0" xfId="2" applyNumberFormat="1" applyFont="1" applyBorder="1" applyAlignment="1">
      <alignment horizontal="center" vertical="center"/>
    </xf>
    <xf numFmtId="1" fontId="12" fillId="0" borderId="19" xfId="2" applyNumberFormat="1" applyFont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1" fontId="12" fillId="0" borderId="12" xfId="2" applyNumberFormat="1" applyFont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/>
    </xf>
    <xf numFmtId="1" fontId="12" fillId="0" borderId="13" xfId="2" applyNumberFormat="1" applyFont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12" fillId="0" borderId="5" xfId="2" applyFont="1" applyBorder="1" applyAlignment="1">
      <alignment horizontal="center" vertical="top" wrapText="1"/>
    </xf>
    <xf numFmtId="0" fontId="6" fillId="2" borderId="5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top"/>
    </xf>
    <xf numFmtId="0" fontId="8" fillId="4" borderId="6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/>
    </xf>
    <xf numFmtId="0" fontId="4" fillId="0" borderId="14" xfId="2" applyFont="1" applyFill="1" applyBorder="1" applyAlignment="1">
      <alignment horizontal="center" vertical="center" wrapText="1"/>
    </xf>
    <xf numFmtId="1" fontId="12" fillId="0" borderId="14" xfId="2" applyNumberFormat="1" applyFont="1" applyBorder="1" applyAlignment="1">
      <alignment horizontal="center" vertical="center"/>
    </xf>
    <xf numFmtId="0" fontId="4" fillId="0" borderId="14" xfId="2" applyFont="1" applyFill="1" applyBorder="1" applyAlignment="1">
      <alignment horizontal="center"/>
    </xf>
    <xf numFmtId="0" fontId="11" fillId="0" borderId="14" xfId="2" applyFont="1" applyFill="1" applyBorder="1" applyAlignment="1">
      <alignment horizontal="center"/>
    </xf>
    <xf numFmtId="0" fontId="0" fillId="0" borderId="0" xfId="2" applyFont="1"/>
    <xf numFmtId="0" fontId="14" fillId="0" borderId="0" xfId="2" applyFont="1" applyBorder="1" applyAlignment="1"/>
    <xf numFmtId="4" fontId="15" fillId="0" borderId="0" xfId="2" applyNumberFormat="1" applyFont="1" applyBorder="1" applyAlignment="1">
      <alignment wrapText="1"/>
    </xf>
    <xf numFmtId="0" fontId="16" fillId="0" borderId="0" xfId="2" applyFont="1" applyBorder="1" applyAlignment="1">
      <alignment wrapText="1"/>
    </xf>
    <xf numFmtId="0" fontId="17" fillId="0" borderId="0" xfId="2" applyFont="1" applyBorder="1"/>
    <xf numFmtId="0" fontId="18" fillId="0" borderId="0" xfId="2" applyFont="1" applyBorder="1"/>
    <xf numFmtId="0" fontId="17" fillId="0" borderId="0" xfId="2" applyFont="1" applyAlignment="1">
      <alignment horizontal="center"/>
    </xf>
    <xf numFmtId="0" fontId="17" fillId="0" borderId="0" xfId="2" applyFont="1"/>
    <xf numFmtId="43" fontId="19" fillId="0" borderId="0" xfId="1" applyFont="1"/>
    <xf numFmtId="0" fontId="20" fillId="0" borderId="0" xfId="2" applyFont="1"/>
    <xf numFmtId="0" fontId="21" fillId="0" borderId="0" xfId="2" applyFont="1"/>
    <xf numFmtId="0" fontId="20" fillId="0" borderId="0" xfId="2" applyFont="1" applyFill="1"/>
    <xf numFmtId="0" fontId="19" fillId="0" borderId="0" xfId="2" applyFont="1"/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22" fillId="0" borderId="0" xfId="2" applyFont="1" applyBorder="1" applyAlignment="1">
      <alignment horizontal="right"/>
    </xf>
    <xf numFmtId="0" fontId="12" fillId="0" borderId="0" xfId="2" applyFont="1" applyBorder="1" applyAlignment="1">
      <alignment horizontal="right" vertical="center" wrapText="1"/>
    </xf>
    <xf numFmtId="0" fontId="12" fillId="0" borderId="20" xfId="2" applyFont="1" applyBorder="1" applyAlignment="1">
      <alignment horizontal="right" vertical="center" wrapText="1"/>
    </xf>
    <xf numFmtId="0" fontId="7" fillId="5" borderId="5" xfId="2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419100</xdr:colOff>
      <xdr:row>2</xdr:row>
      <xdr:rowOff>170345</xdr:rowOff>
    </xdr:to>
    <xdr:pic>
      <xdr:nvPicPr>
        <xdr:cNvPr id="2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524000" cy="684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&#1042;&#1053;&#1059;&#1058;&#1056;&#1045;&#1053;&#1053;&#1048;&#1049;%2009.07.2018%20c%20&#1080;&#1089;&#1087;&#1088;&#1072;&#1074;&#1083;&#1077;&#1085;&#1080;&#1103;&#1084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r\xp\XP\Documents%20and%20Settings\Admin\&#1056;&#1072;&#1073;&#1086;&#1095;&#1080;&#1081;%20&#1089;&#1090;&#1086;&#1083;\&#1087;&#1088;&#1072;&#1081;&#1089;%20&#1088;&#1086;&#1079;&#1085;&#1080;&#1094;&#1072;%20&#1080;&#1102;&#1083;&#1100;%202013&#1075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утренний"/>
      <sheetName val="ПВХ"/>
      <sheetName val="Теплицы Розница"/>
      <sheetName val="СПК и МПК Розница"/>
      <sheetName val="ОЦ Удачная"/>
      <sheetName val="ДСК"/>
      <sheetName val="Куски до 1000кг"/>
      <sheetName val="Куски от 1000кг"/>
      <sheetName val="ДСК_внутренний"/>
    </sheetNames>
    <sheetDataSet>
      <sheetData sheetId="0">
        <row r="324">
          <cell r="E324">
            <v>9600</v>
          </cell>
        </row>
        <row r="325">
          <cell r="E325">
            <v>11040</v>
          </cell>
        </row>
        <row r="371">
          <cell r="E371">
            <v>6360</v>
          </cell>
        </row>
        <row r="372">
          <cell r="E372">
            <v>1506</v>
          </cell>
        </row>
        <row r="373">
          <cell r="E373">
            <v>6960</v>
          </cell>
        </row>
        <row r="374">
          <cell r="E374">
            <v>1692</v>
          </cell>
        </row>
        <row r="375">
          <cell r="E375">
            <v>7080</v>
          </cell>
        </row>
        <row r="376">
          <cell r="E376">
            <v>1608</v>
          </cell>
        </row>
        <row r="377">
          <cell r="E377">
            <v>7788</v>
          </cell>
        </row>
        <row r="378">
          <cell r="E378">
            <v>1884</v>
          </cell>
        </row>
        <row r="379">
          <cell r="E379">
            <v>9720</v>
          </cell>
        </row>
        <row r="380">
          <cell r="E380">
            <v>2508</v>
          </cell>
        </row>
        <row r="381">
          <cell r="E381">
            <v>10956</v>
          </cell>
        </row>
        <row r="382">
          <cell r="E382">
            <v>3084</v>
          </cell>
        </row>
        <row r="383">
          <cell r="E383">
            <v>6840</v>
          </cell>
        </row>
        <row r="384">
          <cell r="E384">
            <v>1620</v>
          </cell>
        </row>
        <row r="387">
          <cell r="E387">
            <v>6720</v>
          </cell>
        </row>
        <row r="388">
          <cell r="E388">
            <v>1548</v>
          </cell>
        </row>
        <row r="422">
          <cell r="E422">
            <v>966</v>
          </cell>
        </row>
        <row r="423">
          <cell r="E423">
            <v>924</v>
          </cell>
        </row>
        <row r="426">
          <cell r="E426">
            <v>2376</v>
          </cell>
        </row>
        <row r="427">
          <cell r="E427">
            <v>1716.0000000000002</v>
          </cell>
        </row>
        <row r="428">
          <cell r="E428">
            <v>2220</v>
          </cell>
        </row>
        <row r="429">
          <cell r="E429">
            <v>1956</v>
          </cell>
        </row>
        <row r="439">
          <cell r="E439">
            <v>600.22699999999998</v>
          </cell>
        </row>
        <row r="440">
          <cell r="E440">
            <v>800.44200000000001</v>
          </cell>
        </row>
        <row r="441">
          <cell r="E441">
            <v>999.97919999999999</v>
          </cell>
        </row>
        <row r="446">
          <cell r="E446">
            <v>2632.5</v>
          </cell>
        </row>
        <row r="470">
          <cell r="E470">
            <v>11700</v>
          </cell>
        </row>
        <row r="471">
          <cell r="E471">
            <v>14300</v>
          </cell>
        </row>
        <row r="472">
          <cell r="E472">
            <v>16900</v>
          </cell>
        </row>
        <row r="473">
          <cell r="E473">
            <v>19500</v>
          </cell>
        </row>
        <row r="476">
          <cell r="E476">
            <v>4425.4448000000002</v>
          </cell>
        </row>
        <row r="477">
          <cell r="E477">
            <v>6989.673600000001</v>
          </cell>
        </row>
        <row r="478">
          <cell r="E478">
            <v>2865.1056000000008</v>
          </cell>
        </row>
        <row r="597">
          <cell r="E597">
            <v>121.38660000000003</v>
          </cell>
        </row>
        <row r="598">
          <cell r="E598">
            <v>162.09720000000002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К, комплектующие, МПК"/>
      <sheetName val="Сэндвич-панель ПВХ"/>
      <sheetName val="ДСК"/>
      <sheetName val="Теплицы  1 стр."/>
      <sheetName val="Теплицы  2 стр.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workbookViewId="0">
      <selection activeCell="L25" sqref="L25"/>
    </sheetView>
  </sheetViews>
  <sheetFormatPr defaultRowHeight="15" x14ac:dyDescent="0.25"/>
  <cols>
    <col min="1" max="1" width="16.5703125" style="87" customWidth="1"/>
    <col min="2" max="2" width="14.5703125" style="87" customWidth="1"/>
    <col min="3" max="3" width="1.7109375" style="87" customWidth="1"/>
    <col min="4" max="4" width="7.140625" style="87" customWidth="1"/>
    <col min="5" max="5" width="14.5703125" style="87" customWidth="1"/>
    <col min="6" max="6" width="18.42578125" style="87" customWidth="1"/>
    <col min="7" max="7" width="17.42578125" style="87" customWidth="1"/>
    <col min="8" max="8" width="21" style="87" customWidth="1"/>
    <col min="10" max="10" width="16.85546875" style="99" hidden="1" customWidth="1"/>
  </cols>
  <sheetData>
    <row r="1" spans="1:10" ht="25.5" x14ac:dyDescent="0.35">
      <c r="A1" s="103" t="s">
        <v>0</v>
      </c>
      <c r="B1" s="103"/>
      <c r="C1" s="103"/>
      <c r="D1" s="103"/>
      <c r="E1" s="103"/>
      <c r="F1" s="103"/>
      <c r="G1" s="103"/>
      <c r="H1" s="103"/>
      <c r="J1" s="88"/>
    </row>
    <row r="2" spans="1:10" ht="15" customHeight="1" x14ac:dyDescent="0.25">
      <c r="A2" s="104" t="s">
        <v>70</v>
      </c>
      <c r="B2" s="104"/>
      <c r="C2" s="104"/>
      <c r="D2" s="104"/>
      <c r="E2" s="104"/>
      <c r="F2" s="104"/>
      <c r="G2" s="104"/>
      <c r="H2" s="104"/>
      <c r="J2" s="89"/>
    </row>
    <row r="3" spans="1:10" x14ac:dyDescent="0.25">
      <c r="A3" s="104"/>
      <c r="B3" s="104"/>
      <c r="C3" s="104"/>
      <c r="D3" s="104"/>
      <c r="E3" s="104"/>
      <c r="F3" s="104"/>
      <c r="G3" s="104"/>
      <c r="H3" s="104"/>
      <c r="J3" s="89"/>
    </row>
    <row r="4" spans="1:10" ht="37.5" customHeight="1" thickBot="1" x14ac:dyDescent="0.3">
      <c r="A4" s="105"/>
      <c r="B4" s="105"/>
      <c r="C4" s="105"/>
      <c r="D4" s="105"/>
      <c r="E4" s="105"/>
      <c r="F4" s="105"/>
      <c r="G4" s="105"/>
      <c r="H4" s="105"/>
      <c r="J4" s="90"/>
    </row>
    <row r="5" spans="1:10" x14ac:dyDescent="0.25">
      <c r="A5" s="1"/>
      <c r="B5" s="1"/>
      <c r="C5" s="1"/>
      <c r="D5" s="1"/>
      <c r="E5" s="1"/>
      <c r="F5" s="1"/>
      <c r="G5" s="1"/>
      <c r="H5" s="1"/>
      <c r="J5" s="90"/>
    </row>
    <row r="6" spans="1:10" ht="52.5" customHeight="1" x14ac:dyDescent="0.25">
      <c r="A6" s="2" t="s">
        <v>1</v>
      </c>
      <c r="B6" s="3"/>
      <c r="C6" s="3"/>
      <c r="D6" s="3"/>
      <c r="E6" s="3"/>
      <c r="F6" s="3"/>
      <c r="G6" s="4"/>
      <c r="H6" s="5" t="s">
        <v>2</v>
      </c>
      <c r="J6" s="91"/>
    </row>
    <row r="7" spans="1:10" ht="51" x14ac:dyDescent="0.25">
      <c r="A7" s="6" t="s">
        <v>3</v>
      </c>
      <c r="B7" s="7" t="s">
        <v>4</v>
      </c>
      <c r="C7" s="8" t="s">
        <v>5</v>
      </c>
      <c r="D7" s="8"/>
      <c r="E7" s="8"/>
      <c r="F7" s="9" t="s">
        <v>6</v>
      </c>
      <c r="G7" s="9" t="s">
        <v>7</v>
      </c>
      <c r="H7" s="5"/>
      <c r="J7" s="92"/>
    </row>
    <row r="8" spans="1:10" ht="25.5" x14ac:dyDescent="0.25">
      <c r="A8" s="10" t="s">
        <v>8</v>
      </c>
      <c r="B8" s="11" t="s">
        <v>9</v>
      </c>
      <c r="C8" s="11" t="s">
        <v>9</v>
      </c>
      <c r="D8" s="11"/>
      <c r="E8" s="11"/>
      <c r="F8" s="11" t="s">
        <v>9</v>
      </c>
      <c r="G8" s="11" t="s">
        <v>9</v>
      </c>
      <c r="H8" s="5"/>
      <c r="J8" s="93"/>
    </row>
    <row r="9" spans="1:10" x14ac:dyDescent="0.25">
      <c r="A9" s="12" t="s">
        <v>10</v>
      </c>
      <c r="B9" s="11"/>
      <c r="C9" s="11"/>
      <c r="D9" s="11"/>
      <c r="E9" s="11"/>
      <c r="F9" s="11"/>
      <c r="G9" s="11"/>
      <c r="H9" s="5"/>
      <c r="J9" s="94"/>
    </row>
    <row r="10" spans="1:10" x14ac:dyDescent="0.25">
      <c r="A10" s="13" t="s">
        <v>11</v>
      </c>
      <c r="B10" s="14">
        <f>[1]Внутренний!E387</f>
        <v>6720</v>
      </c>
      <c r="C10" s="15">
        <f>B10+(1.5*J10)</f>
        <v>14970</v>
      </c>
      <c r="D10" s="15" t="e">
        <f>('[2]СПК, комплектующие, МПК'!#REF!*3)+C10</f>
        <v>#REF!</v>
      </c>
      <c r="E10" s="15" t="e">
        <f>('[2]СПК, комплектующие, МПК'!#REF!*3)+D10</f>
        <v>#REF!</v>
      </c>
      <c r="F10" s="14">
        <f>B10+(3*J11)</f>
        <v>13020</v>
      </c>
      <c r="G10" s="14">
        <f>B10+(3*J12)</f>
        <v>12000</v>
      </c>
      <c r="H10" s="16" t="s">
        <v>12</v>
      </c>
      <c r="J10" s="95">
        <v>5500</v>
      </c>
    </row>
    <row r="11" spans="1:10" x14ac:dyDescent="0.25">
      <c r="A11" s="13" t="s">
        <v>13</v>
      </c>
      <c r="B11" s="14">
        <f>[1]Внутренний!E387+[1]Внутренний!E388</f>
        <v>8268</v>
      </c>
      <c r="C11" s="15">
        <f>B11+(2*J10)</f>
        <v>19268</v>
      </c>
      <c r="D11" s="15" t="e">
        <f>('[2]СПК, комплектующие, МПК'!#REF!*3)+C11</f>
        <v>#REF!</v>
      </c>
      <c r="E11" s="15" t="e">
        <f>('[2]СПК, комплектующие, МПК'!#REF!*3)+D11</f>
        <v>#REF!</v>
      </c>
      <c r="F11" s="14">
        <f>B11+(4*J11)</f>
        <v>16668</v>
      </c>
      <c r="G11" s="14">
        <f>B11+(4*J12)</f>
        <v>15308</v>
      </c>
      <c r="H11" s="16" t="s">
        <v>14</v>
      </c>
      <c r="J11" s="95">
        <v>2100</v>
      </c>
    </row>
    <row r="12" spans="1:10" x14ac:dyDescent="0.25">
      <c r="A12" s="13" t="s">
        <v>15</v>
      </c>
      <c r="B12" s="14">
        <f>[1]Внутренний!E387+[1]Внутренний!E388+[1]Внутренний!E388</f>
        <v>9816</v>
      </c>
      <c r="C12" s="15">
        <f>B12+(2.5*J10)</f>
        <v>23566</v>
      </c>
      <c r="D12" s="15" t="e">
        <f>('[2]СПК, комплектующие, МПК'!#REF!*3)+C12</f>
        <v>#REF!</v>
      </c>
      <c r="E12" s="15" t="e">
        <f>('[2]СПК, комплектующие, МПК'!#REF!*3)+D12</f>
        <v>#REF!</v>
      </c>
      <c r="F12" s="14">
        <f>B12+(5*J11)</f>
        <v>20316</v>
      </c>
      <c r="G12" s="14">
        <f>B12+(5*J12)</f>
        <v>18616</v>
      </c>
      <c r="H12" s="16" t="s">
        <v>16</v>
      </c>
      <c r="J12" s="95">
        <v>1760</v>
      </c>
    </row>
    <row r="13" spans="1:10" x14ac:dyDescent="0.25">
      <c r="A13" s="13" t="s">
        <v>17</v>
      </c>
      <c r="B13" s="14">
        <f>[1]Внутренний!E387+[1]Внутренний!E388+[1]Внутренний!E388+[1]Внутренний!E388</f>
        <v>11364</v>
      </c>
      <c r="C13" s="15">
        <f>B13+(3*J10)</f>
        <v>27864</v>
      </c>
      <c r="D13" s="15" t="e">
        <f>('[2]СПК, комплектующие, МПК'!#REF!*3)+C13</f>
        <v>#REF!</v>
      </c>
      <c r="E13" s="15" t="e">
        <f>('[2]СПК, комплектующие, МПК'!#REF!*3)+D13</f>
        <v>#REF!</v>
      </c>
      <c r="F13" s="14">
        <f>B13+(6*J11)</f>
        <v>23964</v>
      </c>
      <c r="G13" s="14">
        <f>B13+(6*J12)</f>
        <v>21924</v>
      </c>
      <c r="H13" s="16" t="s">
        <v>18</v>
      </c>
      <c r="J13" s="96"/>
    </row>
    <row r="14" spans="1:10" x14ac:dyDescent="0.25">
      <c r="A14" s="17"/>
      <c r="B14" s="18"/>
      <c r="C14" s="18"/>
      <c r="D14" s="18"/>
      <c r="E14" s="18"/>
      <c r="F14" s="18"/>
      <c r="G14" s="18"/>
      <c r="H14" s="19"/>
      <c r="J14" s="96"/>
    </row>
    <row r="15" spans="1:10" ht="53.25" customHeight="1" x14ac:dyDescent="0.25">
      <c r="A15" s="2" t="s">
        <v>19</v>
      </c>
      <c r="B15" s="3"/>
      <c r="C15" s="3"/>
      <c r="D15" s="3"/>
      <c r="E15" s="3"/>
      <c r="F15" s="3"/>
      <c r="G15" s="4"/>
      <c r="H15" s="20" t="s">
        <v>2</v>
      </c>
      <c r="J15" s="96"/>
    </row>
    <row r="16" spans="1:10" ht="51" x14ac:dyDescent="0.25">
      <c r="A16" s="6" t="s">
        <v>3</v>
      </c>
      <c r="B16" s="7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21"/>
      <c r="J16" s="97"/>
    </row>
    <row r="17" spans="1:10" ht="25.5" x14ac:dyDescent="0.25">
      <c r="A17" s="10" t="s">
        <v>20</v>
      </c>
      <c r="B17" s="22" t="s">
        <v>9</v>
      </c>
      <c r="C17" s="23" t="s">
        <v>9</v>
      </c>
      <c r="D17" s="24"/>
      <c r="E17" s="25"/>
      <c r="F17" s="22" t="s">
        <v>9</v>
      </c>
      <c r="G17" s="22" t="s">
        <v>9</v>
      </c>
      <c r="H17" s="21"/>
      <c r="J17" s="96"/>
    </row>
    <row r="18" spans="1:10" x14ac:dyDescent="0.25">
      <c r="A18" s="12" t="s">
        <v>10</v>
      </c>
      <c r="B18" s="26"/>
      <c r="C18" s="27"/>
      <c r="D18" s="28"/>
      <c r="E18" s="29"/>
      <c r="F18" s="26"/>
      <c r="G18" s="26"/>
      <c r="H18" s="30"/>
      <c r="J18" s="96"/>
    </row>
    <row r="19" spans="1:10" x14ac:dyDescent="0.25">
      <c r="A19" s="13" t="s">
        <v>11</v>
      </c>
      <c r="B19" s="14">
        <f>[1]Внутренний!E383</f>
        <v>6840</v>
      </c>
      <c r="C19" s="15">
        <f>B19+(1.5*J10)</f>
        <v>15090</v>
      </c>
      <c r="D19" s="15" t="e">
        <f>('[2]СПК, комплектующие, МПК'!#REF!*3)+C19</f>
        <v>#REF!</v>
      </c>
      <c r="E19" s="15" t="e">
        <f>('[2]СПК, комплектующие, МПК'!#REF!*3)+D19</f>
        <v>#REF!</v>
      </c>
      <c r="F19" s="14">
        <f>B19+(3*J11)</f>
        <v>13140</v>
      </c>
      <c r="G19" s="14">
        <f>B19+(3*J12)</f>
        <v>12120</v>
      </c>
      <c r="H19" s="16" t="s">
        <v>12</v>
      </c>
      <c r="J19" s="95"/>
    </row>
    <row r="20" spans="1:10" x14ac:dyDescent="0.25">
      <c r="A20" s="13" t="s">
        <v>13</v>
      </c>
      <c r="B20" s="14">
        <f>[1]Внутренний!E383+[1]Внутренний!E384</f>
        <v>8460</v>
      </c>
      <c r="C20" s="15">
        <f>B20+(2*J10)</f>
        <v>19460</v>
      </c>
      <c r="D20" s="15" t="e">
        <f>('[2]СПК, комплектующие, МПК'!#REF!*3)+C20</f>
        <v>#REF!</v>
      </c>
      <c r="E20" s="15" t="e">
        <f>('[2]СПК, комплектующие, МПК'!#REF!*3)+D20</f>
        <v>#REF!</v>
      </c>
      <c r="F20" s="14">
        <f>B20+(4*J11)</f>
        <v>16860</v>
      </c>
      <c r="G20" s="14">
        <f>B20+(4*J12)</f>
        <v>15500</v>
      </c>
      <c r="H20" s="16" t="s">
        <v>14</v>
      </c>
      <c r="J20" s="95"/>
    </row>
    <row r="21" spans="1:10" x14ac:dyDescent="0.25">
      <c r="A21" s="13" t="s">
        <v>15</v>
      </c>
      <c r="B21" s="14">
        <f>[1]Внутренний!E383+[1]Внутренний!E384+[1]Внутренний!E384</f>
        <v>10080</v>
      </c>
      <c r="C21" s="15">
        <f>B21+(2.5*J10)</f>
        <v>23830</v>
      </c>
      <c r="D21" s="15" t="e">
        <f>('[2]СПК, комплектующие, МПК'!#REF!*3)+C21</f>
        <v>#REF!</v>
      </c>
      <c r="E21" s="15" t="e">
        <f>('[2]СПК, комплектующие, МПК'!#REF!*3)+D21</f>
        <v>#REF!</v>
      </c>
      <c r="F21" s="14">
        <f>B21+(5*J11)</f>
        <v>20580</v>
      </c>
      <c r="G21" s="14">
        <f>B21+(5*J12)</f>
        <v>18880</v>
      </c>
      <c r="H21" s="16" t="s">
        <v>16</v>
      </c>
      <c r="J21" s="95"/>
    </row>
    <row r="22" spans="1:10" x14ac:dyDescent="0.25">
      <c r="A22" s="13" t="s">
        <v>17</v>
      </c>
      <c r="B22" s="14">
        <f>[1]Внутренний!E383+[1]Внутренний!E384+[1]Внутренний!E384+[1]Внутренний!E384</f>
        <v>11700</v>
      </c>
      <c r="C22" s="15">
        <f>B22+(3*J10)</f>
        <v>28200</v>
      </c>
      <c r="D22" s="15" t="e">
        <f>('[2]СПК, комплектующие, МПК'!#REF!*3)+C22</f>
        <v>#REF!</v>
      </c>
      <c r="E22" s="15" t="e">
        <f>('[2]СПК, комплектующие, МПК'!#REF!*3)+D22</f>
        <v>#REF!</v>
      </c>
      <c r="F22" s="14">
        <f>B22+(6*J11)</f>
        <v>24300</v>
      </c>
      <c r="G22" s="14">
        <f>B22+(6*J12)</f>
        <v>22260</v>
      </c>
      <c r="H22" s="16" t="s">
        <v>18</v>
      </c>
      <c r="J22" s="96"/>
    </row>
    <row r="23" spans="1:10" x14ac:dyDescent="0.25">
      <c r="A23" s="31"/>
      <c r="B23" s="31"/>
      <c r="C23" s="31"/>
      <c r="D23" s="31"/>
      <c r="E23" s="31"/>
      <c r="F23" s="31"/>
      <c r="G23" s="31"/>
      <c r="H23" s="31"/>
      <c r="J23" s="96"/>
    </row>
    <row r="24" spans="1:10" ht="54.75" customHeight="1" x14ac:dyDescent="0.25">
      <c r="A24" s="34" t="s">
        <v>23</v>
      </c>
      <c r="B24" s="34"/>
      <c r="C24" s="34"/>
      <c r="D24" s="34"/>
      <c r="E24" s="34"/>
      <c r="F24" s="34"/>
      <c r="G24" s="34"/>
      <c r="H24" s="34"/>
      <c r="J24" s="96"/>
    </row>
    <row r="25" spans="1:10" ht="24" customHeight="1" x14ac:dyDescent="0.25">
      <c r="A25" s="35" t="s">
        <v>3</v>
      </c>
      <c r="B25" s="36" t="s">
        <v>4</v>
      </c>
      <c r="C25" s="37"/>
      <c r="D25" s="37"/>
      <c r="E25" s="38"/>
      <c r="F25" s="39" t="s">
        <v>24</v>
      </c>
      <c r="G25" s="40"/>
      <c r="H25" s="41"/>
      <c r="J25" s="97"/>
    </row>
    <row r="26" spans="1:10" ht="34.5" customHeight="1" x14ac:dyDescent="0.25">
      <c r="A26" s="10" t="s">
        <v>25</v>
      </c>
      <c r="B26" s="23" t="s">
        <v>9</v>
      </c>
      <c r="C26" s="24"/>
      <c r="D26" s="24"/>
      <c r="E26" s="25"/>
      <c r="F26" s="39"/>
      <c r="G26" s="40"/>
      <c r="H26" s="41"/>
      <c r="J26" s="96"/>
    </row>
    <row r="27" spans="1:10" ht="18.75" customHeight="1" x14ac:dyDescent="0.25">
      <c r="A27" s="12" t="s">
        <v>10</v>
      </c>
      <c r="B27" s="27"/>
      <c r="C27" s="28"/>
      <c r="D27" s="28"/>
      <c r="E27" s="29"/>
      <c r="F27" s="39"/>
      <c r="G27" s="40"/>
      <c r="H27" s="41"/>
      <c r="J27" s="96"/>
    </row>
    <row r="28" spans="1:10" ht="21" customHeight="1" x14ac:dyDescent="0.25">
      <c r="A28" s="13" t="s">
        <v>11</v>
      </c>
      <c r="B28" s="42">
        <f>[1]Внутренний!E324</f>
        <v>9600</v>
      </c>
      <c r="C28" s="43"/>
      <c r="D28" s="43"/>
      <c r="E28" s="44"/>
      <c r="F28" s="39"/>
      <c r="G28" s="40"/>
      <c r="H28" s="41"/>
      <c r="J28" s="95"/>
    </row>
    <row r="29" spans="1:10" ht="21" customHeight="1" x14ac:dyDescent="0.25">
      <c r="A29" s="13" t="s">
        <v>13</v>
      </c>
      <c r="B29" s="42">
        <f>[1]Внутренний!E325</f>
        <v>11040</v>
      </c>
      <c r="C29" s="43"/>
      <c r="D29" s="43"/>
      <c r="E29" s="44"/>
      <c r="F29" s="45"/>
      <c r="G29" s="46"/>
      <c r="H29" s="47"/>
      <c r="J29" s="95"/>
    </row>
    <row r="30" spans="1:10" ht="27.75" customHeight="1" x14ac:dyDescent="0.25">
      <c r="A30" s="48"/>
      <c r="B30" s="48"/>
      <c r="C30" s="48"/>
      <c r="D30" s="48"/>
      <c r="E30" s="48"/>
      <c r="F30" s="48"/>
      <c r="G30" s="48"/>
      <c r="H30" s="48"/>
      <c r="J30" s="96"/>
    </row>
    <row r="31" spans="1:10" ht="44.25" customHeight="1" x14ac:dyDescent="0.25">
      <c r="A31" s="2" t="s">
        <v>26</v>
      </c>
      <c r="B31" s="3"/>
      <c r="C31" s="3"/>
      <c r="D31" s="3"/>
      <c r="E31" s="3"/>
      <c r="F31" s="3"/>
      <c r="G31" s="4"/>
      <c r="H31" s="106" t="s">
        <v>2</v>
      </c>
      <c r="J31" s="96"/>
    </row>
    <row r="32" spans="1:10" ht="51" x14ac:dyDescent="0.25">
      <c r="A32" s="6" t="s">
        <v>3</v>
      </c>
      <c r="B32" s="7" t="s">
        <v>4</v>
      </c>
      <c r="C32" s="8" t="s">
        <v>21</v>
      </c>
      <c r="D32" s="8"/>
      <c r="E32" s="8"/>
      <c r="F32" s="9" t="s">
        <v>6</v>
      </c>
      <c r="G32" s="9" t="s">
        <v>22</v>
      </c>
      <c r="H32" s="106"/>
      <c r="J32" s="97"/>
    </row>
    <row r="33" spans="1:10" ht="25.5" x14ac:dyDescent="0.25">
      <c r="A33" s="10" t="s">
        <v>25</v>
      </c>
      <c r="B33" s="11" t="s">
        <v>9</v>
      </c>
      <c r="C33" s="11" t="s">
        <v>9</v>
      </c>
      <c r="D33" s="11"/>
      <c r="E33" s="11"/>
      <c r="F33" s="11" t="s">
        <v>9</v>
      </c>
      <c r="G33" s="11" t="s">
        <v>9</v>
      </c>
      <c r="H33" s="106"/>
      <c r="J33" s="96"/>
    </row>
    <row r="34" spans="1:10" x14ac:dyDescent="0.25">
      <c r="A34" s="12" t="s">
        <v>10</v>
      </c>
      <c r="B34" s="11"/>
      <c r="C34" s="11"/>
      <c r="D34" s="11"/>
      <c r="E34" s="11"/>
      <c r="F34" s="11"/>
      <c r="G34" s="11"/>
      <c r="H34" s="106"/>
      <c r="J34" s="96"/>
    </row>
    <row r="35" spans="1:10" x14ac:dyDescent="0.25">
      <c r="A35" s="13" t="s">
        <v>11</v>
      </c>
      <c r="B35" s="33">
        <f>[1]Внутренний!E371</f>
        <v>6360</v>
      </c>
      <c r="C35" s="15">
        <f>B35+(1.5*J35)</f>
        <v>14610</v>
      </c>
      <c r="D35" s="15" t="e">
        <f>('[2]СПК, комплектующие, МПК'!#REF!*3)+C35</f>
        <v>#REF!</v>
      </c>
      <c r="E35" s="15" t="e">
        <f>('[2]СПК, комплектующие, МПК'!#REF!*3)+D35</f>
        <v>#REF!</v>
      </c>
      <c r="F35" s="14">
        <f>B35+(3*J36)</f>
        <v>12660</v>
      </c>
      <c r="G35" s="14">
        <f>B35+(3*J37)</f>
        <v>11640</v>
      </c>
      <c r="H35" s="16" t="s">
        <v>12</v>
      </c>
      <c r="J35" s="95">
        <f>J10</f>
        <v>5500</v>
      </c>
    </row>
    <row r="36" spans="1:10" x14ac:dyDescent="0.25">
      <c r="A36" s="13" t="s">
        <v>13</v>
      </c>
      <c r="B36" s="33">
        <f>[1]Внутренний!E371+[1]Внутренний!E372</f>
        <v>7866</v>
      </c>
      <c r="C36" s="15">
        <f>B36+(2*J35)</f>
        <v>18866</v>
      </c>
      <c r="D36" s="15" t="e">
        <f>('[2]СПК, комплектующие, МПК'!#REF!*3)+C36</f>
        <v>#REF!</v>
      </c>
      <c r="E36" s="15" t="e">
        <f>('[2]СПК, комплектующие, МПК'!#REF!*3)+D36</f>
        <v>#REF!</v>
      </c>
      <c r="F36" s="14">
        <f>B36+(4*J36)</f>
        <v>16266</v>
      </c>
      <c r="G36" s="14">
        <f>B36+(4*J37)</f>
        <v>14906</v>
      </c>
      <c r="H36" s="16" t="s">
        <v>14</v>
      </c>
      <c r="J36" s="95">
        <f>J11</f>
        <v>2100</v>
      </c>
    </row>
    <row r="37" spans="1:10" x14ac:dyDescent="0.25">
      <c r="A37" s="13" t="s">
        <v>15</v>
      </c>
      <c r="B37" s="33">
        <f>[1]Внутренний!E371+[1]Внутренний!E372+[1]Внутренний!E372</f>
        <v>9372</v>
      </c>
      <c r="C37" s="15">
        <f>B37+(2.5*J35)</f>
        <v>23122</v>
      </c>
      <c r="D37" s="15" t="e">
        <f>('[2]СПК, комплектующие, МПК'!#REF!*3)+C37</f>
        <v>#REF!</v>
      </c>
      <c r="E37" s="15" t="e">
        <f>('[2]СПК, комплектующие, МПК'!#REF!*3)+D37</f>
        <v>#REF!</v>
      </c>
      <c r="F37" s="14">
        <f>B37+(5*J36)</f>
        <v>19872</v>
      </c>
      <c r="G37" s="14">
        <f>B37+(5*J37)</f>
        <v>18172</v>
      </c>
      <c r="H37" s="16" t="s">
        <v>16</v>
      </c>
      <c r="J37" s="95">
        <f>J12</f>
        <v>1760</v>
      </c>
    </row>
    <row r="38" spans="1:10" x14ac:dyDescent="0.25">
      <c r="A38" s="13" t="s">
        <v>17</v>
      </c>
      <c r="B38" s="33">
        <f>[1]Внутренний!E371+[1]Внутренний!E372+[1]Внутренний!E372+[1]Внутренний!E372</f>
        <v>10878</v>
      </c>
      <c r="C38" s="15">
        <f>B38+(3*J35)</f>
        <v>27378</v>
      </c>
      <c r="D38" s="15" t="e">
        <f>('[2]СПК, комплектующие, МПК'!#REF!*3)+C38</f>
        <v>#REF!</v>
      </c>
      <c r="E38" s="15" t="e">
        <f>('[2]СПК, комплектующие, МПК'!#REF!*3)+D38</f>
        <v>#REF!</v>
      </c>
      <c r="F38" s="14">
        <f>B38+(6*J36)</f>
        <v>23478</v>
      </c>
      <c r="G38" s="14">
        <f>B38+(6*J37)</f>
        <v>21438</v>
      </c>
      <c r="H38" s="16" t="s">
        <v>18</v>
      </c>
      <c r="J38" s="96"/>
    </row>
    <row r="39" spans="1:10" x14ac:dyDescent="0.25">
      <c r="A39" s="48"/>
      <c r="B39" s="48"/>
      <c r="C39" s="48"/>
      <c r="D39" s="48"/>
      <c r="E39" s="48"/>
      <c r="F39" s="48"/>
      <c r="G39" s="48"/>
      <c r="H39" s="48"/>
      <c r="J39" s="96"/>
    </row>
    <row r="40" spans="1:10" ht="54" customHeight="1" x14ac:dyDescent="0.25">
      <c r="A40" s="2" t="s">
        <v>27</v>
      </c>
      <c r="B40" s="3"/>
      <c r="C40" s="3"/>
      <c r="D40" s="3"/>
      <c r="E40" s="3"/>
      <c r="F40" s="3"/>
      <c r="G40" s="4"/>
      <c r="H40" s="32" t="s">
        <v>2</v>
      </c>
      <c r="J40" s="96"/>
    </row>
    <row r="41" spans="1:10" ht="51" x14ac:dyDescent="0.25">
      <c r="A41" s="6" t="s">
        <v>3</v>
      </c>
      <c r="B41" s="7" t="s">
        <v>4</v>
      </c>
      <c r="C41" s="8" t="s">
        <v>21</v>
      </c>
      <c r="D41" s="8"/>
      <c r="E41" s="8"/>
      <c r="F41" s="9" t="s">
        <v>6</v>
      </c>
      <c r="G41" s="9" t="s">
        <v>22</v>
      </c>
      <c r="H41" s="32"/>
      <c r="J41" s="97"/>
    </row>
    <row r="42" spans="1:10" ht="25.5" x14ac:dyDescent="0.25">
      <c r="A42" s="10" t="s">
        <v>25</v>
      </c>
      <c r="B42" s="11" t="s">
        <v>9</v>
      </c>
      <c r="C42" s="11" t="s">
        <v>9</v>
      </c>
      <c r="D42" s="11"/>
      <c r="E42" s="11"/>
      <c r="F42" s="11" t="s">
        <v>9</v>
      </c>
      <c r="G42" s="11" t="s">
        <v>9</v>
      </c>
      <c r="H42" s="32"/>
      <c r="J42" s="96"/>
    </row>
    <row r="43" spans="1:10" x14ac:dyDescent="0.25">
      <c r="A43" s="12" t="s">
        <v>10</v>
      </c>
      <c r="B43" s="11"/>
      <c r="C43" s="11"/>
      <c r="D43" s="11"/>
      <c r="E43" s="11"/>
      <c r="F43" s="11"/>
      <c r="G43" s="11"/>
      <c r="H43" s="32"/>
      <c r="J43" s="96"/>
    </row>
    <row r="44" spans="1:10" x14ac:dyDescent="0.25">
      <c r="A44" s="13" t="s">
        <v>11</v>
      </c>
      <c r="B44" s="33">
        <f>[1]Внутренний!E373</f>
        <v>6960</v>
      </c>
      <c r="C44" s="15">
        <f>B44+(1.5*J44)</f>
        <v>15210</v>
      </c>
      <c r="D44" s="15" t="e">
        <f>('[2]СПК, комплектующие, МПК'!#REF!*3)+C44</f>
        <v>#REF!</v>
      </c>
      <c r="E44" s="15" t="e">
        <f>('[2]СПК, комплектующие, МПК'!#REF!*3)+D44</f>
        <v>#REF!</v>
      </c>
      <c r="F44" s="14">
        <f>B44+(3*J45)</f>
        <v>13260</v>
      </c>
      <c r="G44" s="14">
        <f>B44+(3*J46)</f>
        <v>12240</v>
      </c>
      <c r="H44" s="16" t="s">
        <v>12</v>
      </c>
      <c r="J44" s="95">
        <v>5500</v>
      </c>
    </row>
    <row r="45" spans="1:10" x14ac:dyDescent="0.25">
      <c r="A45" s="13" t="s">
        <v>13</v>
      </c>
      <c r="B45" s="33">
        <f>[1]Внутренний!E373+[1]Внутренний!E374</f>
        <v>8652</v>
      </c>
      <c r="C45" s="15">
        <f>B45+(2*J44)</f>
        <v>19652</v>
      </c>
      <c r="D45" s="15" t="e">
        <f>('[2]СПК, комплектующие, МПК'!#REF!*3)+C45</f>
        <v>#REF!</v>
      </c>
      <c r="E45" s="15" t="e">
        <f>('[2]СПК, комплектующие, МПК'!#REF!*3)+D45</f>
        <v>#REF!</v>
      </c>
      <c r="F45" s="14">
        <f>B45+(4*J45)</f>
        <v>17052</v>
      </c>
      <c r="G45" s="14">
        <f>B45+(4*J46)</f>
        <v>15692</v>
      </c>
      <c r="H45" s="16" t="s">
        <v>14</v>
      </c>
      <c r="J45" s="95">
        <v>2100</v>
      </c>
    </row>
    <row r="46" spans="1:10" x14ac:dyDescent="0.25">
      <c r="A46" s="13" t="s">
        <v>15</v>
      </c>
      <c r="B46" s="33">
        <f>[1]Внутренний!E373+[1]Внутренний!E374+[1]Внутренний!E374</f>
        <v>10344</v>
      </c>
      <c r="C46" s="15">
        <f>B46+(2.5*J44)</f>
        <v>24094</v>
      </c>
      <c r="D46" s="15" t="e">
        <f>('[2]СПК, комплектующие, МПК'!#REF!*3)+C46</f>
        <v>#REF!</v>
      </c>
      <c r="E46" s="15" t="e">
        <f>('[2]СПК, комплектующие, МПК'!#REF!*3)+D46</f>
        <v>#REF!</v>
      </c>
      <c r="F46" s="14">
        <f>B46+(5*J45)</f>
        <v>20844</v>
      </c>
      <c r="G46" s="14">
        <f>B46+(5*J46)</f>
        <v>19144</v>
      </c>
      <c r="H46" s="16" t="s">
        <v>16</v>
      </c>
      <c r="J46" s="95">
        <v>1760</v>
      </c>
    </row>
    <row r="47" spans="1:10" x14ac:dyDescent="0.25">
      <c r="A47" s="13" t="s">
        <v>17</v>
      </c>
      <c r="B47" s="33">
        <f>[1]Внутренний!E373+[1]Внутренний!E374+[1]Внутренний!E374+[1]Внутренний!E374</f>
        <v>12036</v>
      </c>
      <c r="C47" s="15">
        <f>B47+(3*J44)</f>
        <v>28536</v>
      </c>
      <c r="D47" s="15" t="e">
        <f>('[2]СПК, комплектующие, МПК'!#REF!*3)+C47</f>
        <v>#REF!</v>
      </c>
      <c r="E47" s="15" t="e">
        <f>('[2]СПК, комплектующие, МПК'!#REF!*3)+D47</f>
        <v>#REF!</v>
      </c>
      <c r="F47" s="14">
        <f>B47+(6*J45)</f>
        <v>24636</v>
      </c>
      <c r="G47" s="14">
        <f>B47+(6*J46)</f>
        <v>22596</v>
      </c>
      <c r="H47" s="16" t="s">
        <v>18</v>
      </c>
      <c r="J47" s="96"/>
    </row>
    <row r="48" spans="1:10" x14ac:dyDescent="0.25">
      <c r="A48" s="17"/>
      <c r="B48" s="18"/>
      <c r="C48" s="18"/>
      <c r="D48" s="18"/>
      <c r="E48" s="18"/>
      <c r="F48" s="18"/>
      <c r="G48" s="18"/>
      <c r="H48" s="19"/>
      <c r="J48" s="96"/>
    </row>
    <row r="49" spans="1:10" ht="53.25" customHeight="1" x14ac:dyDescent="0.25">
      <c r="A49" s="2" t="s">
        <v>28</v>
      </c>
      <c r="B49" s="3"/>
      <c r="C49" s="3"/>
      <c r="D49" s="3"/>
      <c r="E49" s="3"/>
      <c r="F49" s="3"/>
      <c r="G49" s="4"/>
      <c r="H49" s="32" t="s">
        <v>2</v>
      </c>
      <c r="J49" s="96"/>
    </row>
    <row r="50" spans="1:10" ht="51" x14ac:dyDescent="0.25">
      <c r="A50" s="6" t="s">
        <v>3</v>
      </c>
      <c r="B50" s="7" t="s">
        <v>4</v>
      </c>
      <c r="C50" s="8" t="s">
        <v>29</v>
      </c>
      <c r="D50" s="8"/>
      <c r="E50" s="8"/>
      <c r="F50" s="9" t="s">
        <v>6</v>
      </c>
      <c r="G50" s="9" t="s">
        <v>22</v>
      </c>
      <c r="H50" s="32"/>
      <c r="J50" s="97"/>
    </row>
    <row r="51" spans="1:10" ht="25.5" x14ac:dyDescent="0.25">
      <c r="A51" s="10" t="s">
        <v>25</v>
      </c>
      <c r="B51" s="11" t="s">
        <v>9</v>
      </c>
      <c r="C51" s="11" t="s">
        <v>9</v>
      </c>
      <c r="D51" s="11"/>
      <c r="E51" s="11"/>
      <c r="F51" s="11" t="s">
        <v>9</v>
      </c>
      <c r="G51" s="11" t="s">
        <v>9</v>
      </c>
      <c r="H51" s="32"/>
      <c r="J51" s="96"/>
    </row>
    <row r="52" spans="1:10" x14ac:dyDescent="0.25">
      <c r="A52" s="12" t="s">
        <v>10</v>
      </c>
      <c r="B52" s="11"/>
      <c r="C52" s="11"/>
      <c r="D52" s="11"/>
      <c r="E52" s="11"/>
      <c r="F52" s="11"/>
      <c r="G52" s="11"/>
      <c r="H52" s="32"/>
      <c r="J52" s="96"/>
    </row>
    <row r="53" spans="1:10" x14ac:dyDescent="0.25">
      <c r="A53" s="13" t="s">
        <v>11</v>
      </c>
      <c r="B53" s="33">
        <f>[1]Внутренний!E375</f>
        <v>7080</v>
      </c>
      <c r="C53" s="15">
        <f>B53+(1.5*J44)</f>
        <v>15330</v>
      </c>
      <c r="D53" s="15" t="e">
        <f>('[2]СПК, комплектующие, МПК'!#REF!*3)+C53</f>
        <v>#REF!</v>
      </c>
      <c r="E53" s="15" t="e">
        <f>('[2]СПК, комплектующие, МПК'!#REF!*3)+D53</f>
        <v>#REF!</v>
      </c>
      <c r="F53" s="14">
        <f>B53+(3*J54)</f>
        <v>13380</v>
      </c>
      <c r="G53" s="14">
        <f>B53+(3*J55)</f>
        <v>12360</v>
      </c>
      <c r="H53" s="16" t="s">
        <v>12</v>
      </c>
      <c r="J53" s="95">
        <v>5500</v>
      </c>
    </row>
    <row r="54" spans="1:10" x14ac:dyDescent="0.25">
      <c r="A54" s="13" t="s">
        <v>13</v>
      </c>
      <c r="B54" s="33">
        <f>[1]Внутренний!E375+[1]Внутренний!E376</f>
        <v>8688</v>
      </c>
      <c r="C54" s="15">
        <f>B54+(2*J44)</f>
        <v>19688</v>
      </c>
      <c r="D54" s="15" t="e">
        <f>('[2]СПК, комплектующие, МПК'!#REF!*3)+C54</f>
        <v>#REF!</v>
      </c>
      <c r="E54" s="15" t="e">
        <f>('[2]СПК, комплектующие, МПК'!#REF!*3)+D54</f>
        <v>#REF!</v>
      </c>
      <c r="F54" s="14">
        <f>B54+(4*J54)</f>
        <v>17088</v>
      </c>
      <c r="G54" s="14">
        <f>B54+(4*J55)</f>
        <v>15728</v>
      </c>
      <c r="H54" s="16" t="s">
        <v>14</v>
      </c>
      <c r="J54" s="95">
        <v>2100</v>
      </c>
    </row>
    <row r="55" spans="1:10" x14ac:dyDescent="0.25">
      <c r="A55" s="13" t="s">
        <v>15</v>
      </c>
      <c r="B55" s="33">
        <f>[1]Внутренний!E375+[1]Внутренний!E376+[1]Внутренний!E376</f>
        <v>10296</v>
      </c>
      <c r="C55" s="15">
        <f>B55+(2.5*J44)</f>
        <v>24046</v>
      </c>
      <c r="D55" s="15" t="e">
        <f>('[2]СПК, комплектующие, МПК'!#REF!*3)+C55</f>
        <v>#REF!</v>
      </c>
      <c r="E55" s="15" t="e">
        <f>('[2]СПК, комплектующие, МПК'!#REF!*3)+D55</f>
        <v>#REF!</v>
      </c>
      <c r="F55" s="14">
        <f>B55+(5*J54)</f>
        <v>20796</v>
      </c>
      <c r="G55" s="14">
        <f>B55+(5*J55)</f>
        <v>19096</v>
      </c>
      <c r="H55" s="16" t="s">
        <v>16</v>
      </c>
      <c r="J55" s="95">
        <v>1760</v>
      </c>
    </row>
    <row r="56" spans="1:10" x14ac:dyDescent="0.25">
      <c r="A56" s="13" t="s">
        <v>17</v>
      </c>
      <c r="B56" s="33">
        <f>[1]Внутренний!E375+[1]Внутренний!E376+[1]Внутренний!E376+[1]Внутренний!E376</f>
        <v>11904</v>
      </c>
      <c r="C56" s="15">
        <f>B56+(3*J44)</f>
        <v>28404</v>
      </c>
      <c r="D56" s="15" t="e">
        <f>('[2]СПК, комплектующие, МПК'!#REF!*3)+C56</f>
        <v>#REF!</v>
      </c>
      <c r="E56" s="15" t="e">
        <f>('[2]СПК, комплектующие, МПК'!#REF!*3)+D56</f>
        <v>#REF!</v>
      </c>
      <c r="F56" s="14">
        <f>B56+(6*J54)</f>
        <v>24504</v>
      </c>
      <c r="G56" s="14">
        <f>B56+(6*J55)</f>
        <v>22464</v>
      </c>
      <c r="H56" s="16" t="s">
        <v>18</v>
      </c>
      <c r="J56" s="96"/>
    </row>
    <row r="57" spans="1:10" x14ac:dyDescent="0.25">
      <c r="A57" s="48"/>
      <c r="B57" s="48"/>
      <c r="C57" s="48"/>
      <c r="D57" s="48"/>
      <c r="E57" s="48"/>
      <c r="F57" s="48"/>
      <c r="G57" s="48"/>
      <c r="H57" s="48"/>
      <c r="J57" s="96"/>
    </row>
    <row r="58" spans="1:10" ht="55.5" customHeight="1" x14ac:dyDescent="0.25">
      <c r="A58" s="2" t="s">
        <v>30</v>
      </c>
      <c r="B58" s="3"/>
      <c r="C58" s="3"/>
      <c r="D58" s="3"/>
      <c r="E58" s="3"/>
      <c r="F58" s="3"/>
      <c r="G58" s="4"/>
      <c r="H58" s="32" t="s">
        <v>2</v>
      </c>
      <c r="J58" s="96"/>
    </row>
    <row r="59" spans="1:10" ht="51" x14ac:dyDescent="0.25">
      <c r="A59" s="6" t="s">
        <v>3</v>
      </c>
      <c r="B59" s="7" t="s">
        <v>4</v>
      </c>
      <c r="C59" s="8" t="s">
        <v>29</v>
      </c>
      <c r="D59" s="8"/>
      <c r="E59" s="8"/>
      <c r="F59" s="9" t="s">
        <v>6</v>
      </c>
      <c r="G59" s="9" t="s">
        <v>22</v>
      </c>
      <c r="H59" s="32"/>
      <c r="J59" s="97"/>
    </row>
    <row r="60" spans="1:10" ht="25.5" x14ac:dyDescent="0.25">
      <c r="A60" s="10" t="s">
        <v>25</v>
      </c>
      <c r="B60" s="11" t="s">
        <v>9</v>
      </c>
      <c r="C60" s="11" t="s">
        <v>9</v>
      </c>
      <c r="D60" s="11"/>
      <c r="E60" s="11"/>
      <c r="F60" s="11" t="s">
        <v>9</v>
      </c>
      <c r="G60" s="11" t="s">
        <v>9</v>
      </c>
      <c r="H60" s="32"/>
      <c r="J60" s="96"/>
    </row>
    <row r="61" spans="1:10" x14ac:dyDescent="0.25">
      <c r="A61" s="12" t="s">
        <v>10</v>
      </c>
      <c r="B61" s="11"/>
      <c r="C61" s="11"/>
      <c r="D61" s="11"/>
      <c r="E61" s="11"/>
      <c r="F61" s="11"/>
      <c r="G61" s="11"/>
      <c r="H61" s="32"/>
      <c r="J61" s="96"/>
    </row>
    <row r="62" spans="1:10" x14ac:dyDescent="0.25">
      <c r="A62" s="13" t="s">
        <v>11</v>
      </c>
      <c r="B62" s="33">
        <f>[1]Внутренний!E377</f>
        <v>7788</v>
      </c>
      <c r="C62" s="15">
        <f>B62+(1.5*J53)</f>
        <v>16038</v>
      </c>
      <c r="D62" s="15" t="e">
        <f>('[2]СПК, комплектующие, МПК'!#REF!*3)+C62</f>
        <v>#REF!</v>
      </c>
      <c r="E62" s="15" t="e">
        <f>('[2]СПК, комплектующие, МПК'!#REF!*3)+D62</f>
        <v>#REF!</v>
      </c>
      <c r="F62" s="14">
        <f>B62+(3*J63)</f>
        <v>14088</v>
      </c>
      <c r="G62" s="14">
        <f>B62+(3*J64)</f>
        <v>13068</v>
      </c>
      <c r="H62" s="16" t="s">
        <v>12</v>
      </c>
      <c r="J62" s="95">
        <v>5500</v>
      </c>
    </row>
    <row r="63" spans="1:10" x14ac:dyDescent="0.25">
      <c r="A63" s="13" t="s">
        <v>13</v>
      </c>
      <c r="B63" s="33">
        <f>[1]Внутренний!E377+[1]Внутренний!E378</f>
        <v>9672</v>
      </c>
      <c r="C63" s="15">
        <f>B63+(2*J53)</f>
        <v>20672</v>
      </c>
      <c r="D63" s="15" t="e">
        <f>('[2]СПК, комплектующие, МПК'!#REF!*3)+C63</f>
        <v>#REF!</v>
      </c>
      <c r="E63" s="15" t="e">
        <f>('[2]СПК, комплектующие, МПК'!#REF!*3)+D63</f>
        <v>#REF!</v>
      </c>
      <c r="F63" s="14">
        <f>B63+(4*J63)</f>
        <v>18072</v>
      </c>
      <c r="G63" s="14">
        <f>B63+(4*J64)</f>
        <v>16712</v>
      </c>
      <c r="H63" s="16" t="s">
        <v>14</v>
      </c>
      <c r="J63" s="95">
        <v>2100</v>
      </c>
    </row>
    <row r="64" spans="1:10" x14ac:dyDescent="0.25">
      <c r="A64" s="13" t="s">
        <v>15</v>
      </c>
      <c r="B64" s="33">
        <f>[1]Внутренний!E377+[1]Внутренний!E378+[1]Внутренний!E378</f>
        <v>11556</v>
      </c>
      <c r="C64" s="15">
        <f>B64+(2.5*J53)</f>
        <v>25306</v>
      </c>
      <c r="D64" s="15" t="e">
        <f>('[2]СПК, комплектующие, МПК'!#REF!*3)+C64</f>
        <v>#REF!</v>
      </c>
      <c r="E64" s="15" t="e">
        <f>('[2]СПК, комплектующие, МПК'!#REF!*3)+D64</f>
        <v>#REF!</v>
      </c>
      <c r="F64" s="14">
        <f>B64+(5*J63)</f>
        <v>22056</v>
      </c>
      <c r="G64" s="14">
        <f>B64+(5*J64)</f>
        <v>20356</v>
      </c>
      <c r="H64" s="16" t="s">
        <v>16</v>
      </c>
      <c r="J64" s="95">
        <v>1760</v>
      </c>
    </row>
    <row r="65" spans="1:10" x14ac:dyDescent="0.25">
      <c r="A65" s="13" t="s">
        <v>17</v>
      </c>
      <c r="B65" s="33">
        <f>[1]Внутренний!E377+[1]Внутренний!E378+[1]Внутренний!E378+[1]Внутренний!E378</f>
        <v>13440</v>
      </c>
      <c r="C65" s="15">
        <f>B65+(3*J53)</f>
        <v>29940</v>
      </c>
      <c r="D65" s="15" t="e">
        <f>('[2]СПК, комплектующие, МПК'!#REF!*3)+C65</f>
        <v>#REF!</v>
      </c>
      <c r="E65" s="15" t="e">
        <f>('[2]СПК, комплектующие, МПК'!#REF!*3)+D65</f>
        <v>#REF!</v>
      </c>
      <c r="F65" s="14">
        <f>B65+(6*J63)</f>
        <v>26040</v>
      </c>
      <c r="G65" s="14">
        <f>B65+(6*J64)</f>
        <v>24000</v>
      </c>
      <c r="H65" s="16" t="s">
        <v>18</v>
      </c>
      <c r="J65" s="96"/>
    </row>
    <row r="66" spans="1:10" ht="22.5" x14ac:dyDescent="0.25">
      <c r="A66" s="49"/>
      <c r="B66" s="49"/>
      <c r="C66" s="49"/>
      <c r="D66" s="49"/>
      <c r="E66" s="49"/>
      <c r="F66" s="49"/>
      <c r="G66" s="49"/>
      <c r="H66" s="49"/>
      <c r="J66" s="98"/>
    </row>
    <row r="67" spans="1:10" ht="48.75" customHeight="1" x14ac:dyDescent="0.25">
      <c r="A67" s="2" t="s">
        <v>31</v>
      </c>
      <c r="B67" s="3"/>
      <c r="C67" s="3"/>
      <c r="D67" s="3"/>
      <c r="E67" s="3"/>
      <c r="F67" s="3"/>
      <c r="G67" s="4"/>
      <c r="H67" s="32" t="s">
        <v>2</v>
      </c>
      <c r="J67" s="96"/>
    </row>
    <row r="68" spans="1:10" ht="51" x14ac:dyDescent="0.25">
      <c r="A68" s="6" t="s">
        <v>3</v>
      </c>
      <c r="B68" s="7" t="s">
        <v>4</v>
      </c>
      <c r="C68" s="8" t="s">
        <v>29</v>
      </c>
      <c r="D68" s="8"/>
      <c r="E68" s="8"/>
      <c r="F68" s="9" t="s">
        <v>6</v>
      </c>
      <c r="G68" s="9" t="s">
        <v>22</v>
      </c>
      <c r="H68" s="32"/>
      <c r="J68" s="97"/>
    </row>
    <row r="69" spans="1:10" ht="25.5" x14ac:dyDescent="0.25">
      <c r="A69" s="10" t="s">
        <v>25</v>
      </c>
      <c r="B69" s="11" t="s">
        <v>9</v>
      </c>
      <c r="C69" s="11" t="s">
        <v>9</v>
      </c>
      <c r="D69" s="11"/>
      <c r="E69" s="11"/>
      <c r="F69" s="11" t="s">
        <v>9</v>
      </c>
      <c r="G69" s="11" t="s">
        <v>9</v>
      </c>
      <c r="H69" s="32"/>
      <c r="J69" s="96"/>
    </row>
    <row r="70" spans="1:10" x14ac:dyDescent="0.25">
      <c r="A70" s="12" t="s">
        <v>10</v>
      </c>
      <c r="B70" s="11"/>
      <c r="C70" s="11"/>
      <c r="D70" s="11"/>
      <c r="E70" s="11"/>
      <c r="F70" s="11"/>
      <c r="G70" s="11"/>
      <c r="H70" s="32"/>
      <c r="J70" s="96"/>
    </row>
    <row r="71" spans="1:10" x14ac:dyDescent="0.25">
      <c r="A71" s="13" t="s">
        <v>11</v>
      </c>
      <c r="B71" s="33">
        <f>[1]Внутренний!E379</f>
        <v>9720</v>
      </c>
      <c r="C71" s="15">
        <f>B71+(1.5*J71)</f>
        <v>17970</v>
      </c>
      <c r="D71" s="15" t="e">
        <f>('[2]СПК, комплектующие, МПК'!#REF!*3)+C71</f>
        <v>#REF!</v>
      </c>
      <c r="E71" s="15" t="e">
        <f>('[2]СПК, комплектующие, МПК'!#REF!*3)+D71</f>
        <v>#REF!</v>
      </c>
      <c r="F71" s="14">
        <f>B71+(3*J72)</f>
        <v>16020</v>
      </c>
      <c r="G71" s="14">
        <f>B71+(3*J73)</f>
        <v>15000</v>
      </c>
      <c r="H71" s="16" t="s">
        <v>12</v>
      </c>
      <c r="J71" s="95">
        <v>5500</v>
      </c>
    </row>
    <row r="72" spans="1:10" x14ac:dyDescent="0.25">
      <c r="A72" s="13" t="s">
        <v>13</v>
      </c>
      <c r="B72" s="33">
        <f>[1]Внутренний!E379+[1]Внутренний!E380</f>
        <v>12228</v>
      </c>
      <c r="C72" s="15">
        <f>B72+(2*J71)</f>
        <v>23228</v>
      </c>
      <c r="D72" s="15" t="e">
        <f>('[2]СПК, комплектующие, МПК'!#REF!*3)+C72</f>
        <v>#REF!</v>
      </c>
      <c r="E72" s="15" t="e">
        <f>('[2]СПК, комплектующие, МПК'!#REF!*3)+D72</f>
        <v>#REF!</v>
      </c>
      <c r="F72" s="14">
        <f>B72+(4*J72)</f>
        <v>20628</v>
      </c>
      <c r="G72" s="14">
        <f>B72+(4*J73)</f>
        <v>19268</v>
      </c>
      <c r="H72" s="16" t="s">
        <v>14</v>
      </c>
      <c r="J72" s="95">
        <v>2100</v>
      </c>
    </row>
    <row r="73" spans="1:10" x14ac:dyDescent="0.25">
      <c r="A73" s="13" t="s">
        <v>15</v>
      </c>
      <c r="B73" s="33">
        <f>[1]Внутренний!E379+[1]Внутренний!E380+[1]Внутренний!E380</f>
        <v>14736</v>
      </c>
      <c r="C73" s="15">
        <f>B73+(2.5*J71)</f>
        <v>28486</v>
      </c>
      <c r="D73" s="15" t="e">
        <f>('[2]СПК, комплектующие, МПК'!#REF!*3)+C73</f>
        <v>#REF!</v>
      </c>
      <c r="E73" s="15" t="e">
        <f>('[2]СПК, комплектующие, МПК'!#REF!*3)+D73</f>
        <v>#REF!</v>
      </c>
      <c r="F73" s="14">
        <f>B73+(5*J72)</f>
        <v>25236</v>
      </c>
      <c r="G73" s="14">
        <f>B73+(5*J73)</f>
        <v>23536</v>
      </c>
      <c r="H73" s="16" t="s">
        <v>16</v>
      </c>
      <c r="J73" s="95">
        <v>1760</v>
      </c>
    </row>
    <row r="74" spans="1:10" x14ac:dyDescent="0.25">
      <c r="A74" s="13" t="s">
        <v>17</v>
      </c>
      <c r="B74" s="33">
        <f>[1]Внутренний!E379+[1]Внутренний!E380+[1]Внутренний!E380+[1]Внутренний!E380</f>
        <v>17244</v>
      </c>
      <c r="C74" s="15">
        <f>B74+(3*J71)</f>
        <v>33744</v>
      </c>
      <c r="D74" s="15" t="e">
        <f>('[2]СПК, комплектующие, МПК'!#REF!*3)+C74</f>
        <v>#REF!</v>
      </c>
      <c r="E74" s="15" t="e">
        <f>('[2]СПК, комплектующие, МПК'!#REF!*3)+D74</f>
        <v>#REF!</v>
      </c>
      <c r="F74" s="14">
        <f>B74+(6*J72)</f>
        <v>29844</v>
      </c>
      <c r="G74" s="14">
        <f>B74+(6*J73)</f>
        <v>27804</v>
      </c>
      <c r="H74" s="16" t="s">
        <v>18</v>
      </c>
      <c r="J74" s="96"/>
    </row>
    <row r="75" spans="1:10" x14ac:dyDescent="0.25">
      <c r="A75" s="48"/>
      <c r="B75" s="48"/>
      <c r="C75" s="48"/>
      <c r="D75" s="48"/>
      <c r="E75" s="48"/>
      <c r="F75" s="48"/>
      <c r="G75" s="48"/>
      <c r="H75" s="48"/>
      <c r="J75" s="96"/>
    </row>
    <row r="76" spans="1:10" ht="47.25" customHeight="1" x14ac:dyDescent="0.25">
      <c r="A76" s="2" t="s">
        <v>32</v>
      </c>
      <c r="B76" s="3"/>
      <c r="C76" s="3"/>
      <c r="D76" s="3"/>
      <c r="E76" s="3"/>
      <c r="F76" s="3"/>
      <c r="G76" s="4"/>
      <c r="H76" s="32" t="s">
        <v>2</v>
      </c>
      <c r="J76" s="96"/>
    </row>
    <row r="77" spans="1:10" ht="51" x14ac:dyDescent="0.25">
      <c r="A77" s="6" t="s">
        <v>3</v>
      </c>
      <c r="B77" s="7" t="s">
        <v>4</v>
      </c>
      <c r="C77" s="8" t="s">
        <v>29</v>
      </c>
      <c r="D77" s="8"/>
      <c r="E77" s="8"/>
      <c r="F77" s="9" t="s">
        <v>6</v>
      </c>
      <c r="G77" s="9" t="s">
        <v>22</v>
      </c>
      <c r="H77" s="32"/>
      <c r="J77" s="97"/>
    </row>
    <row r="78" spans="1:10" ht="25.5" x14ac:dyDescent="0.25">
      <c r="A78" s="10" t="s">
        <v>25</v>
      </c>
      <c r="B78" s="11" t="s">
        <v>9</v>
      </c>
      <c r="C78" s="11" t="s">
        <v>9</v>
      </c>
      <c r="D78" s="11"/>
      <c r="E78" s="11"/>
      <c r="F78" s="11" t="s">
        <v>9</v>
      </c>
      <c r="G78" s="11" t="s">
        <v>9</v>
      </c>
      <c r="H78" s="32"/>
      <c r="J78" s="96"/>
    </row>
    <row r="79" spans="1:10" x14ac:dyDescent="0.25">
      <c r="A79" s="12" t="s">
        <v>10</v>
      </c>
      <c r="B79" s="11"/>
      <c r="C79" s="11"/>
      <c r="D79" s="11"/>
      <c r="E79" s="11"/>
      <c r="F79" s="11"/>
      <c r="G79" s="11"/>
      <c r="H79" s="32"/>
      <c r="J79" s="96"/>
    </row>
    <row r="80" spans="1:10" x14ac:dyDescent="0.25">
      <c r="A80" s="13" t="s">
        <v>11</v>
      </c>
      <c r="B80" s="33">
        <f>[1]Внутренний!E381</f>
        <v>10956</v>
      </c>
      <c r="C80" s="15">
        <f>B80+(1.5*J80)</f>
        <v>19206</v>
      </c>
      <c r="D80" s="15" t="e">
        <f>('[2]СПК, комплектующие, МПК'!#REF!*3)+C80</f>
        <v>#REF!</v>
      </c>
      <c r="E80" s="15" t="e">
        <f>('[2]СПК, комплектующие, МПК'!#REF!*3)+D80</f>
        <v>#REF!</v>
      </c>
      <c r="F80" s="14">
        <f>B80+(3*J81)</f>
        <v>17256</v>
      </c>
      <c r="G80" s="14">
        <f>B80+(3*J82)</f>
        <v>16236</v>
      </c>
      <c r="H80" s="16" t="s">
        <v>12</v>
      </c>
      <c r="J80" s="95">
        <f>J71</f>
        <v>5500</v>
      </c>
    </row>
    <row r="81" spans="1:10" x14ac:dyDescent="0.25">
      <c r="A81" s="13" t="s">
        <v>13</v>
      </c>
      <c r="B81" s="33">
        <f>[1]Внутренний!E381+[1]Внутренний!E382</f>
        <v>14040</v>
      </c>
      <c r="C81" s="15">
        <f>B81+(2*J80)</f>
        <v>25040</v>
      </c>
      <c r="D81" s="15" t="e">
        <f>('[2]СПК, комплектующие, МПК'!#REF!*3)+C81</f>
        <v>#REF!</v>
      </c>
      <c r="E81" s="15" t="e">
        <f>('[2]СПК, комплектующие, МПК'!#REF!*3)+D81</f>
        <v>#REF!</v>
      </c>
      <c r="F81" s="14">
        <f>B81+(4*J81)</f>
        <v>22440</v>
      </c>
      <c r="G81" s="14">
        <f>B81+(4*J82)</f>
        <v>21080</v>
      </c>
      <c r="H81" s="16" t="s">
        <v>14</v>
      </c>
      <c r="J81" s="95">
        <f>J72</f>
        <v>2100</v>
      </c>
    </row>
    <row r="82" spans="1:10" x14ac:dyDescent="0.25">
      <c r="A82" s="13" t="s">
        <v>15</v>
      </c>
      <c r="B82" s="33">
        <f>[1]Внутренний!E381+[1]Внутренний!E382+[1]Внутренний!E382</f>
        <v>17124</v>
      </c>
      <c r="C82" s="15">
        <f>B82+(2.5*J80)</f>
        <v>30874</v>
      </c>
      <c r="D82" s="15" t="e">
        <f>('[2]СПК, комплектующие, МПК'!#REF!*3)+C82</f>
        <v>#REF!</v>
      </c>
      <c r="E82" s="15" t="e">
        <f>('[2]СПК, комплектующие, МПК'!#REF!*3)+D82</f>
        <v>#REF!</v>
      </c>
      <c r="F82" s="14">
        <f>B82+(5*J81)</f>
        <v>27624</v>
      </c>
      <c r="G82" s="14">
        <f>B82+(5*J82)</f>
        <v>25924</v>
      </c>
      <c r="H82" s="16" t="s">
        <v>16</v>
      </c>
      <c r="J82" s="95">
        <f>J73</f>
        <v>1760</v>
      </c>
    </row>
    <row r="83" spans="1:10" x14ac:dyDescent="0.25">
      <c r="A83" s="13" t="s">
        <v>17</v>
      </c>
      <c r="B83" s="33">
        <f>[1]Внутренний!E381+[1]Внутренний!E382+[1]Внутренний!E382+[1]Внутренний!E382</f>
        <v>20208</v>
      </c>
      <c r="C83" s="15">
        <f>B83+(3*J80)</f>
        <v>36708</v>
      </c>
      <c r="D83" s="15" t="e">
        <f>('[2]СПК, комплектующие, МПК'!#REF!*3)+C83</f>
        <v>#REF!</v>
      </c>
      <c r="E83" s="15" t="e">
        <f>('[2]СПК, комплектующие, МПК'!#REF!*3)+D83</f>
        <v>#REF!</v>
      </c>
      <c r="F83" s="14">
        <f>B83+(6*J81)</f>
        <v>32808</v>
      </c>
      <c r="G83" s="14">
        <f>B83+(6*J82)</f>
        <v>30768</v>
      </c>
      <c r="H83" s="16" t="s">
        <v>18</v>
      </c>
      <c r="J83" s="96"/>
    </row>
    <row r="84" spans="1:10" x14ac:dyDescent="0.25">
      <c r="A84" s="48"/>
      <c r="B84" s="48"/>
      <c r="C84" s="48"/>
      <c r="D84" s="48"/>
      <c r="E84" s="48"/>
      <c r="F84" s="48"/>
      <c r="G84" s="48"/>
      <c r="H84" s="48"/>
      <c r="J84" s="96"/>
    </row>
    <row r="85" spans="1:10" x14ac:dyDescent="0.25">
      <c r="A85" s="17"/>
      <c r="B85" s="18"/>
      <c r="C85" s="18"/>
      <c r="D85" s="18"/>
      <c r="E85" s="18"/>
      <c r="F85" s="18"/>
      <c r="G85" s="18"/>
      <c r="H85" s="19"/>
      <c r="J85" s="96"/>
    </row>
    <row r="86" spans="1:10" ht="51.75" customHeight="1" x14ac:dyDescent="0.25">
      <c r="A86" s="50" t="s">
        <v>33</v>
      </c>
      <c r="B86" s="51"/>
      <c r="C86" s="51"/>
      <c r="D86" s="51"/>
      <c r="E86" s="51"/>
      <c r="F86" s="51"/>
      <c r="G86" s="52"/>
      <c r="H86" s="32" t="s">
        <v>2</v>
      </c>
      <c r="J86" s="96"/>
    </row>
    <row r="87" spans="1:10" ht="51" x14ac:dyDescent="0.25">
      <c r="A87" s="6" t="s">
        <v>3</v>
      </c>
      <c r="B87" s="6" t="s">
        <v>34</v>
      </c>
      <c r="C87" s="8" t="s">
        <v>29</v>
      </c>
      <c r="D87" s="8"/>
      <c r="E87" s="8"/>
      <c r="F87" s="9" t="s">
        <v>6</v>
      </c>
      <c r="G87" s="9" t="s">
        <v>22</v>
      </c>
      <c r="H87" s="32"/>
      <c r="J87" s="97"/>
    </row>
    <row r="88" spans="1:10" ht="25.5" x14ac:dyDescent="0.25">
      <c r="A88" s="10" t="s">
        <v>35</v>
      </c>
      <c r="B88" s="11" t="s">
        <v>9</v>
      </c>
      <c r="C88" s="11" t="s">
        <v>9</v>
      </c>
      <c r="D88" s="11"/>
      <c r="E88" s="11"/>
      <c r="F88" s="11" t="s">
        <v>9</v>
      </c>
      <c r="G88" s="11" t="s">
        <v>9</v>
      </c>
      <c r="H88" s="32"/>
      <c r="J88" s="96"/>
    </row>
    <row r="89" spans="1:10" x14ac:dyDescent="0.25">
      <c r="A89" s="12" t="s">
        <v>10</v>
      </c>
      <c r="B89" s="11"/>
      <c r="C89" s="11"/>
      <c r="D89" s="11"/>
      <c r="E89" s="11"/>
      <c r="F89" s="11"/>
      <c r="G89" s="11"/>
      <c r="H89" s="32"/>
      <c r="J89" s="96"/>
    </row>
    <row r="90" spans="1:10" x14ac:dyDescent="0.25">
      <c r="A90" s="13" t="s">
        <v>11</v>
      </c>
      <c r="B90" s="33">
        <f>[1]Внутренний!E470</f>
        <v>11700</v>
      </c>
      <c r="C90" s="15">
        <f>B90+(1.5*J90)</f>
        <v>19950</v>
      </c>
      <c r="D90" s="15" t="e">
        <f>('[2]СПК, комплектующие, МПК'!#REF!*3)+C90</f>
        <v>#REF!</v>
      </c>
      <c r="E90" s="15" t="e">
        <f>('[2]СПК, комплектующие, МПК'!#REF!*3)+D90</f>
        <v>#REF!</v>
      </c>
      <c r="F90" s="14">
        <f>B90+(3*J91)</f>
        <v>18000</v>
      </c>
      <c r="G90" s="14">
        <f>B90+(3*J92)</f>
        <v>16980</v>
      </c>
      <c r="H90" s="16" t="s">
        <v>12</v>
      </c>
      <c r="J90" s="95">
        <f>J80</f>
        <v>5500</v>
      </c>
    </row>
    <row r="91" spans="1:10" x14ac:dyDescent="0.25">
      <c r="A91" s="13" t="s">
        <v>13</v>
      </c>
      <c r="B91" s="33">
        <f>[1]Внутренний!E471</f>
        <v>14300</v>
      </c>
      <c r="C91" s="15">
        <f>B91+(2*J90)</f>
        <v>25300</v>
      </c>
      <c r="D91" s="15" t="e">
        <f>('[2]СПК, комплектующие, МПК'!#REF!*3)+C91</f>
        <v>#REF!</v>
      </c>
      <c r="E91" s="15" t="e">
        <f>('[2]СПК, комплектующие, МПК'!#REF!*3)+D91</f>
        <v>#REF!</v>
      </c>
      <c r="F91" s="14">
        <f>B91+(4*J91)</f>
        <v>22700</v>
      </c>
      <c r="G91" s="14">
        <f>B91+(4*J92)</f>
        <v>21340</v>
      </c>
      <c r="H91" s="16" t="s">
        <v>14</v>
      </c>
      <c r="J91" s="95">
        <f>J81</f>
        <v>2100</v>
      </c>
    </row>
    <row r="92" spans="1:10" x14ac:dyDescent="0.25">
      <c r="A92" s="13" t="s">
        <v>15</v>
      </c>
      <c r="B92" s="33">
        <f>[1]Внутренний!E472</f>
        <v>16900</v>
      </c>
      <c r="C92" s="15">
        <f>B92+(2.5*J90)</f>
        <v>30650</v>
      </c>
      <c r="D92" s="15" t="e">
        <f>('[2]СПК, комплектующие, МПК'!#REF!*3)+C92</f>
        <v>#REF!</v>
      </c>
      <c r="E92" s="15" t="e">
        <f>('[2]СПК, комплектующие, МПК'!#REF!*3)+D92</f>
        <v>#REF!</v>
      </c>
      <c r="F92" s="14">
        <f>B92+(5*J91)</f>
        <v>27400</v>
      </c>
      <c r="G92" s="14">
        <f>B92+(5*J92)</f>
        <v>25700</v>
      </c>
      <c r="H92" s="16" t="s">
        <v>16</v>
      </c>
      <c r="J92" s="95">
        <f>J82</f>
        <v>1760</v>
      </c>
    </row>
    <row r="93" spans="1:10" x14ac:dyDescent="0.25">
      <c r="A93" s="13" t="s">
        <v>17</v>
      </c>
      <c r="B93" s="33">
        <f>[1]Внутренний!E473</f>
        <v>19500</v>
      </c>
      <c r="C93" s="15">
        <f>B93+(3*J90)</f>
        <v>36000</v>
      </c>
      <c r="D93" s="15" t="e">
        <f>('[2]СПК, комплектующие, МПК'!#REF!*3)+C93</f>
        <v>#REF!</v>
      </c>
      <c r="E93" s="15" t="e">
        <f>('[2]СПК, комплектующие, МПК'!#REF!*3)+D93</f>
        <v>#REF!</v>
      </c>
      <c r="F93" s="14">
        <f>B93+(6*J91)</f>
        <v>32100</v>
      </c>
      <c r="G93" s="14">
        <f>B93+(6*J92)</f>
        <v>30060</v>
      </c>
      <c r="H93" s="16" t="s">
        <v>18</v>
      </c>
      <c r="J93" s="96"/>
    </row>
    <row r="94" spans="1:10" x14ac:dyDescent="0.25">
      <c r="A94" s="17"/>
      <c r="B94" s="18"/>
      <c r="C94" s="18"/>
      <c r="D94" s="18"/>
      <c r="E94" s="18"/>
      <c r="F94" s="18"/>
      <c r="G94" s="18"/>
      <c r="H94" s="19"/>
      <c r="J94" s="96"/>
    </row>
    <row r="95" spans="1:10" ht="26.25" customHeight="1" x14ac:dyDescent="0.25">
      <c r="A95" s="100" t="s">
        <v>69</v>
      </c>
      <c r="B95" s="101"/>
      <c r="C95" s="101"/>
      <c r="D95" s="101"/>
      <c r="E95" s="101"/>
      <c r="F95" s="101"/>
      <c r="G95" s="101"/>
      <c r="H95" s="102"/>
    </row>
    <row r="96" spans="1:10" x14ac:dyDescent="0.25">
      <c r="A96" s="54" t="s">
        <v>3</v>
      </c>
      <c r="B96" s="54"/>
      <c r="C96" s="54"/>
      <c r="D96" s="54"/>
      <c r="E96" s="54" t="s">
        <v>36</v>
      </c>
      <c r="F96" s="54"/>
      <c r="G96" s="54"/>
      <c r="H96" s="55" t="s">
        <v>9</v>
      </c>
      <c r="J96" s="87"/>
    </row>
    <row r="97" spans="1:10" x14ac:dyDescent="0.25">
      <c r="A97" s="56" t="s">
        <v>37</v>
      </c>
      <c r="B97" s="56"/>
      <c r="C97" s="56"/>
      <c r="D97" s="56"/>
      <c r="E97" s="57" t="s">
        <v>38</v>
      </c>
      <c r="F97" s="57"/>
      <c r="G97" s="57"/>
      <c r="H97" s="58">
        <f>[1]Внутренний!E422</f>
        <v>966</v>
      </c>
      <c r="J97" s="87"/>
    </row>
    <row r="98" spans="1:10" x14ac:dyDescent="0.25">
      <c r="A98" s="56" t="s">
        <v>37</v>
      </c>
      <c r="B98" s="56"/>
      <c r="C98" s="56"/>
      <c r="D98" s="56"/>
      <c r="E98" s="57" t="s">
        <v>39</v>
      </c>
      <c r="F98" s="57"/>
      <c r="G98" s="57"/>
      <c r="H98" s="58">
        <f>[1]Внутренний!E423</f>
        <v>924</v>
      </c>
      <c r="J98" s="87"/>
    </row>
    <row r="99" spans="1:10" x14ac:dyDescent="0.25">
      <c r="A99" s="56" t="s">
        <v>40</v>
      </c>
      <c r="B99" s="56"/>
      <c r="C99" s="56"/>
      <c r="D99" s="56"/>
      <c r="E99" s="57" t="s">
        <v>41</v>
      </c>
      <c r="F99" s="57"/>
      <c r="G99" s="57"/>
      <c r="H99" s="58">
        <f>[1]Внутренний!E426</f>
        <v>2376</v>
      </c>
      <c r="J99" s="87"/>
    </row>
    <row r="100" spans="1:10" x14ac:dyDescent="0.25">
      <c r="A100" s="56" t="s">
        <v>42</v>
      </c>
      <c r="B100" s="56"/>
      <c r="C100" s="56"/>
      <c r="D100" s="56"/>
      <c r="E100" s="57" t="s">
        <v>41</v>
      </c>
      <c r="F100" s="57"/>
      <c r="G100" s="57"/>
      <c r="H100" s="58">
        <f>[1]Внутренний!E427</f>
        <v>1716.0000000000002</v>
      </c>
      <c r="J100" s="87"/>
    </row>
    <row r="101" spans="1:10" x14ac:dyDescent="0.25">
      <c r="A101" s="56" t="s">
        <v>43</v>
      </c>
      <c r="B101" s="56"/>
      <c r="C101" s="56"/>
      <c r="D101" s="56"/>
      <c r="E101" s="57" t="s">
        <v>41</v>
      </c>
      <c r="F101" s="57"/>
      <c r="G101" s="57"/>
      <c r="H101" s="58">
        <f>[1]Внутренний!E428</f>
        <v>2220</v>
      </c>
      <c r="J101" s="87"/>
    </row>
    <row r="102" spans="1:10" x14ac:dyDescent="0.25">
      <c r="A102" s="56" t="s">
        <v>44</v>
      </c>
      <c r="B102" s="56"/>
      <c r="C102" s="56"/>
      <c r="D102" s="56"/>
      <c r="E102" s="57" t="s">
        <v>41</v>
      </c>
      <c r="F102" s="57"/>
      <c r="G102" s="57"/>
      <c r="H102" s="58">
        <f>[1]Внутренний!E429</f>
        <v>1956</v>
      </c>
      <c r="J102" s="87"/>
    </row>
    <row r="103" spans="1:10" x14ac:dyDescent="0.25">
      <c r="A103" s="56" t="s">
        <v>45</v>
      </c>
      <c r="B103" s="56"/>
      <c r="C103" s="56"/>
      <c r="D103" s="56"/>
      <c r="E103" s="57" t="s">
        <v>41</v>
      </c>
      <c r="F103" s="57"/>
      <c r="G103" s="57"/>
      <c r="H103" s="58">
        <v>700</v>
      </c>
      <c r="J103" s="87"/>
    </row>
    <row r="104" spans="1:10" x14ac:dyDescent="0.25">
      <c r="A104" s="56" t="s">
        <v>46</v>
      </c>
      <c r="B104" s="56"/>
      <c r="C104" s="56"/>
      <c r="D104" s="56"/>
      <c r="E104" s="57" t="s">
        <v>47</v>
      </c>
      <c r="F104" s="57"/>
      <c r="G104" s="57"/>
      <c r="H104" s="58">
        <v>80</v>
      </c>
      <c r="J104" s="87"/>
    </row>
    <row r="105" spans="1:10" x14ac:dyDescent="0.25">
      <c r="A105" s="59"/>
      <c r="B105" s="59"/>
      <c r="C105" s="59"/>
      <c r="D105" s="59"/>
      <c r="E105" s="59"/>
      <c r="F105" s="59"/>
      <c r="G105" s="59"/>
      <c r="H105" s="59"/>
      <c r="J105" s="87"/>
    </row>
    <row r="106" spans="1:10" ht="15.75" x14ac:dyDescent="0.25">
      <c r="A106" s="53" t="s">
        <v>48</v>
      </c>
      <c r="B106" s="53"/>
      <c r="C106" s="53"/>
      <c r="D106" s="53"/>
      <c r="E106" s="53"/>
      <c r="F106" s="53"/>
      <c r="G106" s="53"/>
      <c r="H106" s="53"/>
    </row>
    <row r="107" spans="1:10" x14ac:dyDescent="0.25">
      <c r="A107" s="60" t="s">
        <v>3</v>
      </c>
      <c r="B107" s="60"/>
      <c r="C107" s="60"/>
      <c r="D107" s="60"/>
      <c r="E107" s="54" t="s">
        <v>9</v>
      </c>
      <c r="F107" s="54"/>
      <c r="G107" s="54"/>
      <c r="H107" s="55"/>
    </row>
    <row r="108" spans="1:10" x14ac:dyDescent="0.25">
      <c r="A108" s="61" t="s">
        <v>49</v>
      </c>
      <c r="B108" s="61"/>
      <c r="C108" s="61"/>
      <c r="D108" s="61"/>
      <c r="E108" s="62">
        <f>[1]Внутренний!E439</f>
        <v>600.22699999999998</v>
      </c>
      <c r="F108" s="62"/>
      <c r="G108" s="62"/>
      <c r="H108" s="63"/>
    </row>
    <row r="109" spans="1:10" x14ac:dyDescent="0.25">
      <c r="A109" s="61" t="s">
        <v>50</v>
      </c>
      <c r="B109" s="61"/>
      <c r="C109" s="61"/>
      <c r="D109" s="61"/>
      <c r="E109" s="62">
        <f>[1]Внутренний!E440</f>
        <v>800.44200000000001</v>
      </c>
      <c r="F109" s="62"/>
      <c r="G109" s="62"/>
      <c r="H109" s="64"/>
    </row>
    <row r="110" spans="1:10" x14ac:dyDescent="0.25">
      <c r="A110" s="61" t="s">
        <v>51</v>
      </c>
      <c r="B110" s="61"/>
      <c r="C110" s="61"/>
      <c r="D110" s="61"/>
      <c r="E110" s="62">
        <f>[1]Внутренний!E441</f>
        <v>999.97919999999999</v>
      </c>
      <c r="F110" s="62"/>
      <c r="G110" s="62"/>
      <c r="H110" s="64"/>
    </row>
    <row r="111" spans="1:10" ht="15.75" x14ac:dyDescent="0.25">
      <c r="A111" s="53" t="s">
        <v>52</v>
      </c>
      <c r="B111" s="53"/>
      <c r="C111" s="53"/>
      <c r="D111" s="53"/>
      <c r="E111" s="53"/>
      <c r="F111" s="53"/>
      <c r="G111" s="53"/>
      <c r="H111" s="53"/>
    </row>
    <row r="112" spans="1:10" x14ac:dyDescent="0.25">
      <c r="A112" s="60" t="s">
        <v>3</v>
      </c>
      <c r="B112" s="60"/>
      <c r="C112" s="60"/>
      <c r="D112" s="60"/>
      <c r="E112" s="54" t="s">
        <v>9</v>
      </c>
      <c r="F112" s="54"/>
      <c r="G112" s="54"/>
      <c r="H112" s="65" t="s">
        <v>53</v>
      </c>
    </row>
    <row r="113" spans="1:10" x14ac:dyDescent="0.25">
      <c r="A113" s="61" t="s">
        <v>54</v>
      </c>
      <c r="B113" s="61"/>
      <c r="C113" s="61"/>
      <c r="D113" s="61"/>
      <c r="E113" s="66">
        <f>[1]Внутренний!E446-3</f>
        <v>2629.5</v>
      </c>
      <c r="F113" s="67"/>
      <c r="G113" s="68"/>
      <c r="H113" s="69" t="s">
        <v>55</v>
      </c>
    </row>
    <row r="114" spans="1:10" x14ac:dyDescent="0.25">
      <c r="A114" s="61" t="s">
        <v>56</v>
      </c>
      <c r="B114" s="61"/>
      <c r="C114" s="61"/>
      <c r="D114" s="61"/>
      <c r="E114" s="70"/>
      <c r="F114" s="71"/>
      <c r="G114" s="72"/>
      <c r="H114" s="73"/>
    </row>
    <row r="115" spans="1:10" x14ac:dyDescent="0.25">
      <c r="A115" s="61" t="s">
        <v>57</v>
      </c>
      <c r="B115" s="61"/>
      <c r="C115" s="61"/>
      <c r="D115" s="61"/>
      <c r="E115" s="74"/>
      <c r="F115" s="75"/>
      <c r="G115" s="76"/>
      <c r="H115" s="77"/>
    </row>
    <row r="116" spans="1:10" ht="15.75" x14ac:dyDescent="0.25">
      <c r="A116" s="53" t="s">
        <v>58</v>
      </c>
      <c r="B116" s="53"/>
      <c r="C116" s="53"/>
      <c r="D116" s="53"/>
      <c r="E116" s="53"/>
      <c r="F116" s="53"/>
      <c r="G116" s="53"/>
      <c r="H116" s="53"/>
    </row>
    <row r="117" spans="1:10" x14ac:dyDescent="0.25">
      <c r="A117" s="60" t="s">
        <v>3</v>
      </c>
      <c r="B117" s="60"/>
      <c r="C117" s="60"/>
      <c r="D117" s="60"/>
      <c r="E117" s="54" t="s">
        <v>9</v>
      </c>
      <c r="F117" s="54"/>
      <c r="G117" s="54"/>
      <c r="H117" s="65" t="s">
        <v>59</v>
      </c>
    </row>
    <row r="118" spans="1:10" x14ac:dyDescent="0.25">
      <c r="A118" s="61" t="s">
        <v>54</v>
      </c>
      <c r="B118" s="61"/>
      <c r="C118" s="61"/>
      <c r="D118" s="61"/>
      <c r="E118" s="62">
        <f>[1]Внутренний!E476</f>
        <v>4425.4448000000002</v>
      </c>
      <c r="F118" s="62"/>
      <c r="G118" s="62"/>
      <c r="H118" s="63" t="s">
        <v>60</v>
      </c>
    </row>
    <row r="119" spans="1:10" x14ac:dyDescent="0.25">
      <c r="A119" s="61" t="s">
        <v>49</v>
      </c>
      <c r="B119" s="61"/>
      <c r="C119" s="61"/>
      <c r="D119" s="61"/>
      <c r="E119" s="62">
        <f>[1]Внутренний!E477</f>
        <v>6989.673600000001</v>
      </c>
      <c r="F119" s="62"/>
      <c r="G119" s="62"/>
      <c r="H119" s="64" t="s">
        <v>61</v>
      </c>
    </row>
    <row r="120" spans="1:10" x14ac:dyDescent="0.25">
      <c r="A120" s="61" t="s">
        <v>62</v>
      </c>
      <c r="B120" s="61"/>
      <c r="C120" s="61"/>
      <c r="D120" s="61"/>
      <c r="E120" s="62">
        <f>[1]Внутренний!E478</f>
        <v>2865.1056000000008</v>
      </c>
      <c r="F120" s="62"/>
      <c r="G120" s="62"/>
      <c r="H120" s="64" t="s">
        <v>63</v>
      </c>
    </row>
    <row r="121" spans="1:10" x14ac:dyDescent="0.25">
      <c r="A121" s="78"/>
      <c r="B121" s="78"/>
      <c r="C121" s="78"/>
      <c r="D121" s="78"/>
      <c r="E121" s="78"/>
      <c r="F121" s="78"/>
      <c r="G121" s="78"/>
      <c r="H121" s="78"/>
    </row>
    <row r="122" spans="1:10" ht="18" x14ac:dyDescent="0.25">
      <c r="A122" s="79" t="s">
        <v>64</v>
      </c>
      <c r="B122" s="79"/>
      <c r="C122" s="79"/>
      <c r="D122" s="79"/>
      <c r="E122" s="79"/>
      <c r="F122" s="79"/>
      <c r="G122" s="79"/>
      <c r="H122" s="79"/>
      <c r="J122" s="87"/>
    </row>
    <row r="123" spans="1:10" x14ac:dyDescent="0.25">
      <c r="A123" s="80" t="s">
        <v>3</v>
      </c>
      <c r="B123" s="80"/>
      <c r="C123" s="80"/>
      <c r="D123" s="80"/>
      <c r="E123" s="81" t="s">
        <v>9</v>
      </c>
      <c r="F123" s="81"/>
      <c r="G123" s="81"/>
      <c r="H123" s="82" t="s">
        <v>65</v>
      </c>
      <c r="J123" s="87"/>
    </row>
    <row r="124" spans="1:10" x14ac:dyDescent="0.25">
      <c r="A124" s="83" t="s">
        <v>66</v>
      </c>
      <c r="B124" s="83"/>
      <c r="C124" s="83"/>
      <c r="D124" s="83"/>
      <c r="E124" s="84">
        <f>[1]Внутренний!E597</f>
        <v>121.38660000000003</v>
      </c>
      <c r="F124" s="84"/>
      <c r="G124" s="84"/>
      <c r="H124" s="85" t="s">
        <v>67</v>
      </c>
      <c r="J124" s="87"/>
    </row>
    <row r="125" spans="1:10" x14ac:dyDescent="0.25">
      <c r="A125" s="83" t="s">
        <v>68</v>
      </c>
      <c r="B125" s="83"/>
      <c r="C125" s="83"/>
      <c r="D125" s="83"/>
      <c r="E125" s="84">
        <f>[1]Внутренний!E598</f>
        <v>162.09720000000002</v>
      </c>
      <c r="F125" s="84"/>
      <c r="G125" s="84"/>
      <c r="H125" s="86" t="s">
        <v>67</v>
      </c>
      <c r="J125" s="87"/>
    </row>
    <row r="128" spans="1:10" x14ac:dyDescent="0.25">
      <c r="J128" s="87"/>
    </row>
    <row r="129" spans="10:10" x14ac:dyDescent="0.25">
      <c r="J129" s="87"/>
    </row>
  </sheetData>
  <mergeCells count="171">
    <mergeCell ref="A125:D125"/>
    <mergeCell ref="E125:G125"/>
    <mergeCell ref="A120:D120"/>
    <mergeCell ref="E120:G120"/>
    <mergeCell ref="A122:H122"/>
    <mergeCell ref="A123:D123"/>
    <mergeCell ref="E123:G123"/>
    <mergeCell ref="A124:D124"/>
    <mergeCell ref="E124:G124"/>
    <mergeCell ref="A117:D117"/>
    <mergeCell ref="E117:G117"/>
    <mergeCell ref="A118:D118"/>
    <mergeCell ref="E118:G118"/>
    <mergeCell ref="A119:D119"/>
    <mergeCell ref="E119:G119"/>
    <mergeCell ref="A113:D113"/>
    <mergeCell ref="E113:G115"/>
    <mergeCell ref="H113:H115"/>
    <mergeCell ref="A114:D114"/>
    <mergeCell ref="A115:D115"/>
    <mergeCell ref="A116:H116"/>
    <mergeCell ref="A109:D109"/>
    <mergeCell ref="E109:G109"/>
    <mergeCell ref="A110:D110"/>
    <mergeCell ref="E110:G110"/>
    <mergeCell ref="A111:H111"/>
    <mergeCell ref="A112:D112"/>
    <mergeCell ref="E112:G112"/>
    <mergeCell ref="A105:H105"/>
    <mergeCell ref="A106:H106"/>
    <mergeCell ref="A107:D107"/>
    <mergeCell ref="E107:G107"/>
    <mergeCell ref="A108:D108"/>
    <mergeCell ref="E108:G108"/>
    <mergeCell ref="A102:D102"/>
    <mergeCell ref="E102:G102"/>
    <mergeCell ref="A103:D103"/>
    <mergeCell ref="E103:G103"/>
    <mergeCell ref="A104:D104"/>
    <mergeCell ref="E104:G104"/>
    <mergeCell ref="A99:D99"/>
    <mergeCell ref="E99:G99"/>
    <mergeCell ref="A100:D100"/>
    <mergeCell ref="E100:G100"/>
    <mergeCell ref="A101:D101"/>
    <mergeCell ref="E101:G101"/>
    <mergeCell ref="A96:D96"/>
    <mergeCell ref="E96:G96"/>
    <mergeCell ref="A97:D97"/>
    <mergeCell ref="E97:G97"/>
    <mergeCell ref="A98:D98"/>
    <mergeCell ref="E98:G98"/>
    <mergeCell ref="C90:E90"/>
    <mergeCell ref="C91:E91"/>
    <mergeCell ref="C92:E92"/>
    <mergeCell ref="C93:E93"/>
    <mergeCell ref="A94:H94"/>
    <mergeCell ref="A95:H95"/>
    <mergeCell ref="A84:H84"/>
    <mergeCell ref="A85:H85"/>
    <mergeCell ref="A86:G86"/>
    <mergeCell ref="H86:H89"/>
    <mergeCell ref="C87:E87"/>
    <mergeCell ref="B88:B89"/>
    <mergeCell ref="C88:E89"/>
    <mergeCell ref="F88:F89"/>
    <mergeCell ref="G88:G89"/>
    <mergeCell ref="F78:F79"/>
    <mergeCell ref="G78:G79"/>
    <mergeCell ref="C80:E80"/>
    <mergeCell ref="C81:E81"/>
    <mergeCell ref="C82:E82"/>
    <mergeCell ref="C83:E83"/>
    <mergeCell ref="C71:E71"/>
    <mergeCell ref="C72:E72"/>
    <mergeCell ref="C73:E73"/>
    <mergeCell ref="C74:E74"/>
    <mergeCell ref="A75:H75"/>
    <mergeCell ref="A76:G76"/>
    <mergeCell ref="H76:H79"/>
    <mergeCell ref="C77:E77"/>
    <mergeCell ref="B78:B79"/>
    <mergeCell ref="C78:E79"/>
    <mergeCell ref="A66:H66"/>
    <mergeCell ref="A67:G67"/>
    <mergeCell ref="H67:H70"/>
    <mergeCell ref="C68:E68"/>
    <mergeCell ref="B69:B70"/>
    <mergeCell ref="C69:E70"/>
    <mergeCell ref="F69:F70"/>
    <mergeCell ref="G69:G70"/>
    <mergeCell ref="F60:F61"/>
    <mergeCell ref="G60:G61"/>
    <mergeCell ref="C62:E62"/>
    <mergeCell ref="C63:E63"/>
    <mergeCell ref="C64:E64"/>
    <mergeCell ref="C65:E65"/>
    <mergeCell ref="C53:E53"/>
    <mergeCell ref="C54:E54"/>
    <mergeCell ref="C55:E55"/>
    <mergeCell ref="C56:E56"/>
    <mergeCell ref="A57:H57"/>
    <mergeCell ref="A58:G58"/>
    <mergeCell ref="H58:H61"/>
    <mergeCell ref="C59:E59"/>
    <mergeCell ref="B60:B61"/>
    <mergeCell ref="C60:E61"/>
    <mergeCell ref="A49:G49"/>
    <mergeCell ref="H49:H52"/>
    <mergeCell ref="C50:E50"/>
    <mergeCell ref="B51:B52"/>
    <mergeCell ref="C51:E52"/>
    <mergeCell ref="F51:F52"/>
    <mergeCell ref="G51:G52"/>
    <mergeCell ref="C44:E44"/>
    <mergeCell ref="C45:E45"/>
    <mergeCell ref="C46:E46"/>
    <mergeCell ref="C47:E47"/>
    <mergeCell ref="A48:H48"/>
    <mergeCell ref="A39:H39"/>
    <mergeCell ref="A40:G40"/>
    <mergeCell ref="H40:H43"/>
    <mergeCell ref="C41:E41"/>
    <mergeCell ref="B42:B43"/>
    <mergeCell ref="C42:E43"/>
    <mergeCell ref="F42:F43"/>
    <mergeCell ref="G42:G43"/>
    <mergeCell ref="F33:F34"/>
    <mergeCell ref="G33:G34"/>
    <mergeCell ref="C35:E35"/>
    <mergeCell ref="C36:E36"/>
    <mergeCell ref="C37:E37"/>
    <mergeCell ref="C38:E38"/>
    <mergeCell ref="A31:G31"/>
    <mergeCell ref="H31:H34"/>
    <mergeCell ref="C32:E32"/>
    <mergeCell ref="B33:B34"/>
    <mergeCell ref="C33:E34"/>
    <mergeCell ref="A30:H30"/>
    <mergeCell ref="A23:H23"/>
    <mergeCell ref="A24:H24"/>
    <mergeCell ref="B25:E25"/>
    <mergeCell ref="F25:H29"/>
    <mergeCell ref="B26:E27"/>
    <mergeCell ref="B28:E28"/>
    <mergeCell ref="B29:E29"/>
    <mergeCell ref="F17:F18"/>
    <mergeCell ref="G17:G18"/>
    <mergeCell ref="C19:E19"/>
    <mergeCell ref="C20:E20"/>
    <mergeCell ref="C21:E21"/>
    <mergeCell ref="C22:E22"/>
    <mergeCell ref="C10:E10"/>
    <mergeCell ref="C11:E11"/>
    <mergeCell ref="C12:E12"/>
    <mergeCell ref="C13:E13"/>
    <mergeCell ref="A14:H14"/>
    <mergeCell ref="A15:G15"/>
    <mergeCell ref="H15:H18"/>
    <mergeCell ref="C16:E16"/>
    <mergeCell ref="B17:B18"/>
    <mergeCell ref="C17:E18"/>
    <mergeCell ref="A1:H1"/>
    <mergeCell ref="A2:H4"/>
    <mergeCell ref="A6:G6"/>
    <mergeCell ref="H6:H9"/>
    <mergeCell ref="C7:E7"/>
    <mergeCell ref="B8:B9"/>
    <mergeCell ref="C8:E9"/>
    <mergeCell ref="F8:F9"/>
    <mergeCell ref="G8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Tatyana</cp:lastModifiedBy>
  <dcterms:created xsi:type="dcterms:W3CDTF">2018-07-18T08:33:20Z</dcterms:created>
  <dcterms:modified xsi:type="dcterms:W3CDTF">2018-07-18T08:43:18Z</dcterms:modified>
</cp:coreProperties>
</file>